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DEAPAD\Dropbox\Direccion TIC\2016\POA Y PAC\"/>
    </mc:Choice>
  </mc:AlternateContent>
  <bookViews>
    <workbookView xWindow="0" yWindow="0" windowWidth="20490" windowHeight="9045"/>
  </bookViews>
  <sheets>
    <sheet name="POA 2016 TIC" sheetId="3" r:id="rId1"/>
  </sheets>
  <definedNames>
    <definedName name="_xlnm.Print_Area" localSheetId="0">'POA 2016 TIC'!$A$1:$X$95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55" i="3" l="1"/>
  <c r="U55" i="3" s="1"/>
  <c r="R56" i="3"/>
  <c r="S56" i="3"/>
  <c r="T56" i="3"/>
  <c r="U57" i="3"/>
  <c r="Q58" i="3"/>
  <c r="R58" i="3"/>
  <c r="S58" i="3"/>
  <c r="Q59" i="3"/>
  <c r="T59" i="3"/>
  <c r="U60" i="3"/>
  <c r="R61" i="3"/>
  <c r="U61" i="3" s="1"/>
  <c r="U62" i="3"/>
  <c r="U63" i="3"/>
  <c r="U64" i="3"/>
  <c r="Q65" i="3"/>
  <c r="U65" i="3" s="1"/>
  <c r="U66" i="3"/>
  <c r="R67" i="3"/>
  <c r="U67" i="3" s="1"/>
  <c r="Q68" i="3"/>
  <c r="U68" i="3" s="1"/>
  <c r="R69" i="3"/>
  <c r="S69" i="3"/>
  <c r="R70" i="3"/>
  <c r="U70" i="3" s="1"/>
  <c r="R71" i="3"/>
  <c r="U71" i="3" s="1"/>
  <c r="R72" i="3"/>
  <c r="U72" i="3" s="1"/>
  <c r="Q73" i="3"/>
  <c r="U73" i="3" s="1"/>
  <c r="Q74" i="3"/>
  <c r="U74" i="3" s="1"/>
  <c r="Q75" i="3"/>
  <c r="U75" i="3" s="1"/>
  <c r="Q76" i="3"/>
  <c r="U76" i="3" s="1"/>
  <c r="Q77" i="3"/>
  <c r="U77" i="3" s="1"/>
  <c r="R78" i="3"/>
  <c r="S78" i="3"/>
  <c r="T78" i="3"/>
  <c r="Q79" i="3"/>
  <c r="U79" i="3" s="1"/>
  <c r="U80" i="3"/>
  <c r="U81" i="3"/>
  <c r="R82" i="3"/>
  <c r="U82" i="3" s="1"/>
  <c r="R83" i="3"/>
  <c r="U83" i="3" s="1"/>
  <c r="Q84" i="3"/>
  <c r="U84" i="3" s="1"/>
  <c r="Q85" i="3"/>
  <c r="R85" i="3"/>
  <c r="U86" i="3"/>
  <c r="U87" i="3"/>
  <c r="Q88" i="3"/>
  <c r="U88" i="3" s="1"/>
  <c r="T89" i="3" l="1"/>
  <c r="Q89" i="3"/>
  <c r="U85" i="3"/>
  <c r="U58" i="3"/>
  <c r="U78" i="3"/>
  <c r="S89" i="3"/>
  <c r="U56" i="3"/>
  <c r="U69" i="3"/>
  <c r="U59" i="3"/>
  <c r="R89" i="3"/>
  <c r="Q90" i="3" s="1"/>
  <c r="U89" i="3" l="1"/>
</calcChain>
</file>

<file path=xl/comments1.xml><?xml version="1.0" encoding="utf-8"?>
<comments xmlns="http://schemas.openxmlformats.org/spreadsheetml/2006/main">
  <authors>
    <author>DIRECCION TIC</author>
  </authors>
  <commentList>
    <comment ref="K57" authorId="0" shapeId="0">
      <text>
        <r>
          <rPr>
            <sz val="9"/>
            <color indexed="81"/>
            <rFont val="Tahoma"/>
            <family val="2"/>
          </rPr>
          <t>Certificado de seguridad Verising, Licencias, desarrollo de nuevos módulos</t>
        </r>
      </text>
    </comment>
    <comment ref="K59" authorId="0" shapeId="0">
      <text>
        <r>
          <rPr>
            <sz val="9"/>
            <color indexed="81"/>
            <rFont val="Tahoma"/>
            <family val="2"/>
          </rPr>
          <t>Renovación de licencias (30% del valor de las licencias), Plan de datos tablets, Bulk de SMS (100000)</t>
        </r>
      </text>
    </comment>
  </commentList>
</comments>
</file>

<file path=xl/sharedStrings.xml><?xml version="1.0" encoding="utf-8"?>
<sst xmlns="http://schemas.openxmlformats.org/spreadsheetml/2006/main" count="340" uniqueCount="217">
  <si>
    <t>1.</t>
  </si>
  <si>
    <t>2.</t>
  </si>
  <si>
    <t>3.</t>
  </si>
  <si>
    <t xml:space="preserve">Objetivos </t>
  </si>
  <si>
    <t>4.</t>
  </si>
  <si>
    <t>ESTRATEGIAS DE ACCION INSTITUCIONAL</t>
  </si>
  <si>
    <t>Objetivo  Institucional
(OEI)</t>
  </si>
  <si>
    <t>unidad de medida</t>
  </si>
  <si>
    <t>Programación trimestral en % de la meta</t>
  </si>
  <si>
    <t>Presupuesto del Objetivo Estratégico Institucional</t>
  </si>
  <si>
    <t>Responsable del Objetivo Estratégico Institucional</t>
  </si>
  <si>
    <t>I</t>
  </si>
  <si>
    <t>II</t>
  </si>
  <si>
    <t>III</t>
  </si>
  <si>
    <t>IV</t>
  </si>
  <si>
    <t>Trimestre I</t>
  </si>
  <si>
    <t>Trimestre II</t>
  </si>
  <si>
    <t>Trimestre III</t>
  </si>
  <si>
    <t>Trimestre IV</t>
  </si>
  <si>
    <t>Gestion de Financiamiento</t>
  </si>
  <si>
    <t xml:space="preserve">DIRECCIÓN DE TECNOLOGÍAS DE LA INFORMACIÓN Y COMUNICACIÓN </t>
  </si>
  <si>
    <t>U</t>
  </si>
  <si>
    <t>Mantenimiento preventivo y correctivo de equipos informáticos</t>
  </si>
  <si>
    <t>Implantar un modelo tecnológico de Territorio Digital</t>
  </si>
  <si>
    <t>Gestionar el desarrollo, implantación y mantenimiento de aplicativos</t>
  </si>
  <si>
    <t>- Número de procesos sistematizados</t>
  </si>
  <si>
    <t>- Número de equipos repotenciados</t>
  </si>
  <si>
    <t>- Número de equipos realizados el mantenimiento respectivo</t>
  </si>
  <si>
    <t>- Informes de satisfacción del Servicio</t>
  </si>
  <si>
    <t>- Informe de satisfacción
- Reportes se uso del servicio</t>
  </si>
  <si>
    <t>6 meses</t>
  </si>
  <si>
    <t>3 meses</t>
  </si>
  <si>
    <t>Sistema Integral de Gestión Municipal implementado</t>
  </si>
  <si>
    <t>Mantenimiento de Data Center (Iluminación, UPS, aire de presisión</t>
  </si>
  <si>
    <t>Readecuación de la Dirección de TIC</t>
  </si>
  <si>
    <t>Análisis diario de malware, vulnerabilidades y verificación de lista negra de sitio web</t>
  </si>
  <si>
    <t>- Hosting contratado</t>
  </si>
  <si>
    <t>- Numero de mantenimientos realizados</t>
  </si>
  <si>
    <t>- Oficina readecuada y funcional</t>
  </si>
  <si>
    <t>- Firma electrónica implementada en las Direcciones del GADI</t>
  </si>
  <si>
    <t>Gestionar estratégicamente la Infraestructura tecnológica del GAD-I</t>
  </si>
  <si>
    <t>- Número de torres realizadas el mantenimiento</t>
  </si>
  <si>
    <t>Capacitación Específica en TIC</t>
  </si>
  <si>
    <t>- Número de capacitaciones realizadas</t>
  </si>
  <si>
    <t>12 meses</t>
  </si>
  <si>
    <t>Recursos Propios</t>
  </si>
  <si>
    <t>Ing. Carlos Gudiño</t>
  </si>
  <si>
    <t>Ing. Carlos Gudiño
Lcdo. Miguel Tobar</t>
  </si>
  <si>
    <t>Ing. Carlos Gudiño
Lcda. Sonia Bossano</t>
  </si>
  <si>
    <t>9 meses</t>
  </si>
  <si>
    <t>Contar con Infraestructura tecnológica de ultima generación</t>
  </si>
  <si>
    <t>Prevenir y correguir problemas en los equipos informáticos del GADI</t>
  </si>
  <si>
    <t>Optimizar recursos y mejorar los procesos en el Sistema Documental</t>
  </si>
  <si>
    <t>Optimizar la comunicación entre sectores para mejorar los servicios</t>
  </si>
  <si>
    <t>Prevenir daños físicos en los sistemas que forman parte del Data Center</t>
  </si>
  <si>
    <t>Recursos humanos Propios</t>
  </si>
  <si>
    <t>Asegurar los datos en un repositorio seguro</t>
  </si>
  <si>
    <t>Monitorear las zonas evitando discontinuidad del servicio</t>
  </si>
  <si>
    <t>Cumplir con el eje de inclusión digital para promocionar talento nacional en TICs</t>
  </si>
  <si>
    <t>Control de vulnerabilidades y verificación lista negra</t>
  </si>
  <si>
    <t>- Reportes de vulnerabilidad, etc</t>
  </si>
  <si>
    <t>Tiempo previsto para alcanzar la meta (en meses)</t>
  </si>
  <si>
    <t>DIRECTOR DE TECNOLOGÍAS DE LA INFORMACIÓN Y COMUNICACIÓN</t>
  </si>
  <si>
    <t>Mejorar la velocidad de  transmisión de datos</t>
  </si>
  <si>
    <t xml:space="preserve">Optimizar los servicios tecnológicos del GAD-I </t>
  </si>
  <si>
    <t>Contar con puestos de trabajo funcionales y una adecuada distribución del espacio físico</t>
  </si>
  <si>
    <t>- Informes de satisfacción del Servicio
- Informe del servicio en Audiencias Públicas</t>
  </si>
  <si>
    <t>- Informes de satisfacción del servicio
- Informe de incremento de recaudación</t>
  </si>
  <si>
    <t xml:space="preserve">Adquisición de repuestos, partes y herramientas para el mantenimiento preventivo y correctivo equipos informáticos GADI </t>
  </si>
  <si>
    <t>- Número de equipos reparados o dispositivos reemplazados</t>
  </si>
  <si>
    <t>Contar con un stock de partes, repuestos o periféricos para reemplazo inmediato</t>
  </si>
  <si>
    <t>Ing. Gabriel Bucheli</t>
  </si>
  <si>
    <t>Lic. Sonia Bossano</t>
  </si>
  <si>
    <t>Ing. Carlos Gudiño
Ing. Gabriel Bucheli</t>
  </si>
  <si>
    <t>Repotenciación Tecnológica de Escuelas y Colegios de las Parroquias Rurales</t>
  </si>
  <si>
    <t>Dotar del servicio de Internet e infocentros a escuelas del sector rural</t>
  </si>
  <si>
    <t>Ing. Carlos Gudiño Auz, Mgs.</t>
  </si>
  <si>
    <t>Renovación de licencia de Plataforma Social y Participativa de atención Ciudadana</t>
  </si>
  <si>
    <t>2do Encuentro de Emprendedores Tecnológicos Ibarra Tech Day</t>
  </si>
  <si>
    <t>Adquisición de certificados electrónicos para las diferentes Unidades del GADI</t>
  </si>
  <si>
    <t>Ampliación y Mantenimiento preventivo y correctivo de Zonas Wifi</t>
  </si>
  <si>
    <t>Renovación de licencias del Sistema de Parqueo Tarifado</t>
  </si>
  <si>
    <t>Ing. Carlos Gudiño
Ing. Alexandra Guerrero</t>
  </si>
  <si>
    <t>- Número de asistentes
- Número de proyectos emprendedores presentados</t>
  </si>
  <si>
    <t>- Número de escuelas repotenciadas
- Número de beneficiarios</t>
  </si>
  <si>
    <t>Migración de la réplica de datos del SRI a una nueva plataforma</t>
  </si>
  <si>
    <t xml:space="preserve">Migración de la base de datos del Sistema Olympo </t>
  </si>
  <si>
    <t>Puesta en marcha del Proyecto Sistema de Gestión Tributaria y Recaudación</t>
  </si>
  <si>
    <t>Promoción de Imagen Institucional a traves de libros educativos del Proyecto Ibarra Digital</t>
  </si>
  <si>
    <t>Puesta en marcha del Proyecto Sistema Integral de Gestión Municipal</t>
  </si>
  <si>
    <t>Proyecto Sistema Integral de Gestión Municipal</t>
  </si>
  <si>
    <t>Renovación de Licencias de Antivirus ESET (2 años)</t>
  </si>
  <si>
    <t>- Nº de licencias renovadas
- Nº de equipos actualizados el antivirus</t>
  </si>
  <si>
    <t>Adquisición Teléfonos IP para nuevas dependencias</t>
  </si>
  <si>
    <t>- Nº de teléfonos adquiridos e instalados</t>
  </si>
  <si>
    <t>Ampliación Troncal ZIP (20 canales, 40 líneas)</t>
  </si>
  <si>
    <t>- Nº de líneas telefónicas funcionales</t>
  </si>
  <si>
    <t>Renovavión de la licencia de la Plataforma Social y Participativa de atención Ciudadana</t>
  </si>
  <si>
    <t>- Nº de sistemas en funcionamiento</t>
  </si>
  <si>
    <t xml:space="preserve">Mantener 100% funcionales los sistemas </t>
  </si>
  <si>
    <t>Gestión, administración y mantenimiento de Software propietario y de terceros</t>
  </si>
  <si>
    <t>- Nº de insidencias, sugerencias o quejas atendidas
- Nivel de satisfacción de los ciudadanos</t>
  </si>
  <si>
    <t>- Nº de zonas wifi implantadas
- Nº de zonas Wifi realizadas el mantenimiento</t>
  </si>
  <si>
    <t>Implementación de Zonas Wifi en los Polideportivos construidos</t>
  </si>
  <si>
    <t>- Réplica en funcionamiento</t>
  </si>
  <si>
    <t>- Sistema Olympo funcionando</t>
  </si>
  <si>
    <t>- Número de módulos puestos en producción</t>
  </si>
  <si>
    <t>Migrar los objetos de la réplica de datos del SRI</t>
  </si>
  <si>
    <t>Migrar la base de datos SQL a Postgres</t>
  </si>
  <si>
    <t>Sistema de Gestión Gestión Tributaria y Recaudación implementado</t>
  </si>
  <si>
    <t>2 meses</t>
  </si>
  <si>
    <t>- Número de personas capacitadas
- Número de Libros de Informática entregados</t>
  </si>
  <si>
    <t>Reducir la brecha digital y el acceso a la información por medio de las TIC</t>
  </si>
  <si>
    <t>4 meses</t>
  </si>
  <si>
    <t>Lcdo. Miguel Tobar</t>
  </si>
  <si>
    <t>Ing. Alexandra Guerrero</t>
  </si>
  <si>
    <t>Recursos Propios
Auspiciantes</t>
  </si>
  <si>
    <t>Mantenimiento de Torres de Comunicación</t>
  </si>
  <si>
    <t>Dotar de telefonía IP a las nuevas dependencias</t>
  </si>
  <si>
    <t>Lic. Miguel Tobar</t>
  </si>
  <si>
    <t>Renovar las licencias del Antivirus por dos años</t>
  </si>
  <si>
    <t>Ampliar la troncal telefónica para cubrir las necesidades de las unidades</t>
  </si>
  <si>
    <t>Repotenciación de equipos del DataCenter</t>
  </si>
  <si>
    <t>Contratación de Internet banda ancha 1:1, 20 MB (Parroquias, Instituciones educativas) y Banda ancha movil 4G, 5MB para Audiencias Públicas en parroquias</t>
  </si>
  <si>
    <t>Contratación de Internet banda ancha 1:1, 25 MB (GADI) y Túnel de Datos entre GADI y SRI Quito</t>
  </si>
  <si>
    <t>Contratación de Hosting Linux 20 GB</t>
  </si>
  <si>
    <t>- Sistema migrado y funcional</t>
  </si>
  <si>
    <t>Sistema de Avaluos y Catastros migrado</t>
  </si>
  <si>
    <t>Instalación y configuración de servidor ESPEJO de base de datos alfanumérica</t>
  </si>
  <si>
    <t>- Equipo servidor ESPEJO en funcionamiento</t>
  </si>
  <si>
    <t>Tener en funcionamiento el equipo espejo</t>
  </si>
  <si>
    <t>Migración del sistema de Avaluos y Catastros, I etapa</t>
  </si>
  <si>
    <t xml:space="preserve">Adquisición de licencias de Windows Server y Active Directory </t>
  </si>
  <si>
    <t>- Nº de licencias adquiridas</t>
  </si>
  <si>
    <t>Monitoreo y evaluación de la red "Ibarra Digital"</t>
  </si>
  <si>
    <t>Contar con licencias originales para los servidores a implementarse</t>
  </si>
  <si>
    <t>Actualización de conocimientos en temas específicos de TICs</t>
  </si>
  <si>
    <t>Adquisición equipos Sistema Video Vigilancia</t>
  </si>
  <si>
    <t>- Numero cámaras instaladas</t>
  </si>
  <si>
    <t>Contar con Sistema de Video Vigilancia</t>
  </si>
  <si>
    <t>Creación de nuevos módulos y sistematización de nuevos procesos</t>
  </si>
  <si>
    <t>Aquisición de equipos informáticos para el GAD-I</t>
  </si>
  <si>
    <t>- Número de equipos adquiridos</t>
  </si>
  <si>
    <t>Mejorar la infraestructura tecnológica del GAD-I</t>
  </si>
  <si>
    <t>Total incluido IVA</t>
  </si>
  <si>
    <t>Aquisición de maquinaria y equipo para el GAD-I</t>
  </si>
  <si>
    <t>- Número de equipos y maquinaria adquiridos</t>
  </si>
  <si>
    <t>Proyecto</t>
  </si>
  <si>
    <t>Indicadores</t>
  </si>
  <si>
    <t>Meta del Proyecto</t>
  </si>
  <si>
    <t>Monto</t>
  </si>
  <si>
    <t>DATOS INSTITUCIONALES</t>
  </si>
  <si>
    <t xml:space="preserve">Código Institucional:                                                           GOBIERNO AUTONOMO DESCENTRALIZADO   MUNICIPAL  DE SAN MIGUEL DE IBARRA                                                                                                                                  </t>
  </si>
  <si>
    <t xml:space="preserve">Competencias Gobiernos Seccionales:  Las determinadas en el Art. 264 de Constitución de la República del Ecuador.                                                                                                                                         </t>
  </si>
  <si>
    <t>Base Legal:</t>
  </si>
  <si>
    <t xml:space="preserve">    Tipo de Norma                      </t>
  </si>
  <si>
    <t>Misión: SOMOS UN GOBIERNO MUNICPAL QUE A TRAVES DE UNA ADMINISTRACION EFICIENTE, FOMENTA EL DESARROLLO INTEGRAL DEL CANTON, BRINDANDO SERVICIOS DE CALIDAD MARCADOS EN VALORES, PRINCIPIOS Y NORMATIVAS, PARA MEJORAR LAS CONDICIONES DE VIDA DE SUS HABITANTES</t>
  </si>
  <si>
    <t>Visión: SER UN GOBIERNO INCLUYENTE, RECONOCIDO POR LA CIUDADANIA POR BRINDAR SERVICIOS PUBLICOS DE CALIDAD CUMPLIENDO LOS PRINCIPIOS DE GOBERNABILIDAD PARA ALCANZAR UN DESARROLLO, ORDENADO, ECONOMICO, SOCIAL TURISTICO, PRODUCTIVO Y SEGURO, POSICIONANDO AL CANTON COMO REFERENTE NACIONAL E INTERNACIONAL,</t>
  </si>
  <si>
    <t xml:space="preserve">PLAN NACIONAL DE DESARROLLO </t>
  </si>
  <si>
    <t>Objetivos del Plan:</t>
  </si>
  <si>
    <t>CONSOLIDAR EL ESTADO DEMOCRÁTICO Y LA  CONSTRUCCIÓN DEL  PODER POPULAR</t>
  </si>
  <si>
    <t>7.</t>
  </si>
  <si>
    <t>GARANTIZAR LOS DERECHOS DE LA NATURALEZA Y PROMOVER LA  SOSTENIBILIDAD TERRITORIAL Y GLOBAL</t>
  </si>
  <si>
    <t>AUSPICIAR LA IGUALDAD, LA COHESIÓN, LA INCLUSIÓN Y LA EQUIDAD SOCIAL Y TERRITORIAL, EN LA DIVERSIDAD</t>
  </si>
  <si>
    <t>8.</t>
  </si>
  <si>
    <t>CONSOLIDAR EL SISTEMA ECONÓMICO SOCIAL Y SOLIDARIO, DE FORMA SOSTENIBLE</t>
  </si>
  <si>
    <t>X</t>
  </si>
  <si>
    <t>MEJORAR LA CALIDAD DE VIDA DE LA POBLACIÓN</t>
  </si>
  <si>
    <t>9.</t>
  </si>
  <si>
    <t>GARANTIZAR EL TRABAJO DIGNO EN TODAS SUS FORMAS</t>
  </si>
  <si>
    <t>FORTALECER LAS CAPACIDADES Y POTENCIALIDADES DE LA  CIUDADANÍA</t>
  </si>
  <si>
    <t>10.</t>
  </si>
  <si>
    <t>IMPULSAR LA TRANSFORMACIÓN DE LA MATRIZ PRODUCTIVA</t>
  </si>
  <si>
    <t>5.</t>
  </si>
  <si>
    <t>CONSTRUIR ESPACIOS DE ENCUENTRO COMÚN Y FORTALECER LA IDENTIDAD NACIONAL, LAS IDENTIDADES DIVERSAS, LA PLURINACIONALIDAD Y LA INTERCULTURALIDAD</t>
  </si>
  <si>
    <t>11.</t>
  </si>
  <si>
    <t>ASEGURAR LA SOBERANÍA Y EFICIENCIA DE LOS SECTORES ESTRATÉGICOS PARA LA TRANSFORMACIÓN INDUSTRIAL Y TECNOLÓGICA</t>
  </si>
  <si>
    <t>6.</t>
  </si>
  <si>
    <t>CONSOLIDAR LA TRANSFORMACIÓN DE LA JUSTICIA Y FORTALECER LA SEGURIDAD INTEGRAL, EN ESTRICTO RESPETO A LOS DERECHOS HUMANOS</t>
  </si>
  <si>
    <t>12.</t>
  </si>
  <si>
    <t>GARANTIZAR LA SOBERANÍA Y LA PAZ, PROFUNDIZAR LA  INSERCIÓN ESTRATÉGICA EN EL MUNDO Y LA  INTEGRACIÓN LATINOAMERICANA</t>
  </si>
  <si>
    <t>COMPETENCIAS GAD MUNICIPAL (Art. 55 COOTAD)</t>
  </si>
  <si>
    <t>a.</t>
  </si>
  <si>
    <t>Planificar, junto con otras instituciones del sector público y actores de la sociedad, el desarrollo cantonal y formular los correspondientes planes de ordenamiento territorial, de manera articulada con la planificación nacional, regional, provincial y parroquial, con el fin de regular el uso y la ocupación del suelo urbano y rural, en el marco de la interculturalidad y plurinacionalidad y el respeto a la diversidad;</t>
  </si>
  <si>
    <t>h.</t>
  </si>
  <si>
    <t>Preservar, mantener y difundir el patrimonio arquitectónico, cultural y natural del cantón y construir los espacios públicos para estos fines;</t>
  </si>
  <si>
    <t>b.</t>
  </si>
  <si>
    <t>Ejercer el control sobre el uso y ocupación del suelo en el cantón;</t>
  </si>
  <si>
    <t>i.</t>
  </si>
  <si>
    <t>Elaborar y administrar los catastros inmobiliarios urbanos y rurales;</t>
  </si>
  <si>
    <t>c.</t>
  </si>
  <si>
    <t>Planificar, construir y mantener la vialidad urbana;</t>
  </si>
  <si>
    <t>j.</t>
  </si>
  <si>
    <t>Delimitar, regular, autorizar y controlar el uso de las playas de mar, riberas y lechos de ríos,
lagos y lagunas, sin perjuicio de las limitaciones que establezca la ley;</t>
  </si>
  <si>
    <t>d.</t>
  </si>
  <si>
    <t>Prestar los servicios públicos de agua potable, alcantarillado, depuración de aguas residuales, manejo de desechos sólidos, actividades de saneamiento ambiental y aquellos que establezca la ley;</t>
  </si>
  <si>
    <t>k.</t>
  </si>
  <si>
    <t>Preservar y garantizar el acceso efectivo de las personas al uso de las playas de mar, riberas de ríos, lagos y lagunas;</t>
  </si>
  <si>
    <t>e.</t>
  </si>
  <si>
    <t>Crear, modificar, exonerar o suprimir mediante ordenanzas, tasas, tarifas y contribuciones especiales de mejoras;</t>
  </si>
  <si>
    <t>l.</t>
  </si>
  <si>
    <t>Regular, autorizar y controlar la explotación de materiales áridos y pétreos, que se encuentren
en los lechos de los ríos, lagos, playas de mar y canteras;</t>
  </si>
  <si>
    <t>f.</t>
  </si>
  <si>
    <t>Planificar, regular y controlar el tránsito y el transporte terrestre dentro de su circunscripción cantonal;</t>
  </si>
  <si>
    <t>m.</t>
  </si>
  <si>
    <t>Gestionar los servicios de prevención, protección, socorro y extinción de incendios; y,</t>
  </si>
  <si>
    <t>g.</t>
  </si>
  <si>
    <t>Planificar, construir y mantener la infraestructura física y los equipamientos de salud y educación, así como los espacios públicos destinados al desarrollo social, cultural y deportivo, de acuerdo con la ley;</t>
  </si>
  <si>
    <t>n.</t>
  </si>
  <si>
    <t>Gestionar la cooperación internacional para el cumplimiento de sus competencias.</t>
  </si>
  <si>
    <t>PLAN INSTITUCIONAL DEL MUNICIPIO DE IBARRA</t>
  </si>
  <si>
    <r>
      <rPr>
        <b/>
        <sz val="7"/>
        <rFont val="Tahoma"/>
        <family val="2"/>
      </rPr>
      <t>Ibarra Odernada…. Avanza:</t>
    </r>
    <r>
      <rPr>
        <sz val="7"/>
        <rFont val="Tahoma"/>
        <family val="2"/>
      </rPr>
      <t xml:space="preserve"> Organizar el territorio cantonalcon soluciones para deficiencias de ordenamiento, infrastructura, equipamiento de servicios publicos, movilidad, vivienda ambiente y gestion de riesgos.</t>
    </r>
  </si>
  <si>
    <r>
      <rPr>
        <b/>
        <sz val="7"/>
        <rFont val="Tahoma"/>
        <family val="2"/>
      </rPr>
      <t>Ibarra social y Humano…. Avanza:</t>
    </r>
    <r>
      <rPr>
        <sz val="7"/>
        <rFont val="Tahoma"/>
        <family val="2"/>
      </rPr>
      <t xml:space="preserve"> Mejorar las condiciones sociales de los ciudadanos y ciudadanas, a traves de la construccion de politicas locales promocion cultural, servicios sociales incluyentes de calidad , fomentando una sopciedad culta, participativa y segura</t>
    </r>
  </si>
  <si>
    <r>
      <rPr>
        <b/>
        <sz val="7"/>
        <rFont val="Tahoma"/>
        <family val="2"/>
      </rPr>
      <t>Ibarra, economica y productiva… Avanza:</t>
    </r>
    <r>
      <rPr>
        <sz val="7"/>
        <rFont val="Tahoma"/>
        <family val="2"/>
      </rPr>
      <t xml:space="preserve"> Lograr un crecimiento equitativo de la produccion, el comercio y los servicios de forma consencuada entre el municipio y los diferentes actorews locales</t>
    </r>
  </si>
  <si>
    <r>
      <rPr>
        <b/>
        <sz val="7"/>
        <rFont val="Tahoma"/>
        <family val="2"/>
      </rPr>
      <t>Gobierno Local fortalecido cercano y transparente… Avanza:</t>
    </r>
    <r>
      <rPr>
        <sz val="7"/>
        <rFont val="Tahoma"/>
        <family val="2"/>
      </rPr>
      <t xml:space="preserve"> Fortalecer la gestion institucional del GAD mediante la implementacion del sistema de calidad, rendicion de  cuentas y participacion ciudadana para satisfacer las nececidades de la colectividad</t>
    </r>
  </si>
  <si>
    <t>MATRIZ DE PLAN OPERATIVO ANUAL (POA) 2016</t>
  </si>
  <si>
    <t>Prioridad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</si>
</sst>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\ _€_-;\-* #,##0.00\ _€_-;_-* &quot;-&quot;??\ _€_-;_-@_-"/>
    <numFmt numFmtId="165" formatCode="&quot;$&quot;\ #,##0;[Red]&quot;$&quot;\ \-#,##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Tahoma"/>
      <family val="2"/>
    </font>
    <font>
      <sz val="7"/>
      <name val="Arial"/>
      <family val="2"/>
    </font>
    <font>
      <sz val="8"/>
      <name val="Tahoma"/>
      <family val="2"/>
    </font>
    <font>
      <sz val="8"/>
      <color indexed="8"/>
      <name val="Tahoma"/>
      <family val="2"/>
    </font>
    <font>
      <sz val="10"/>
      <name val="Arial"/>
      <family val="2"/>
    </font>
    <font>
      <sz val="10"/>
      <name val="Courier"/>
      <family val="3"/>
    </font>
    <font>
      <b/>
      <sz val="10"/>
      <name val="Tahoma"/>
      <family val="2"/>
    </font>
    <font>
      <sz val="9"/>
      <name val="Tahoma"/>
      <family val="2"/>
    </font>
    <font>
      <sz val="9"/>
      <name val="Arial"/>
      <family val="2"/>
    </font>
    <font>
      <b/>
      <sz val="9"/>
      <name val="Tahoma"/>
      <family val="2"/>
    </font>
    <font>
      <sz val="9"/>
      <color indexed="81"/>
      <name val="Tahoma"/>
      <family val="2"/>
    </font>
    <font>
      <sz val="11"/>
      <name val="Arial"/>
      <family val="2"/>
    </font>
    <font>
      <b/>
      <sz val="7"/>
      <name val="Tahoma"/>
      <family val="2"/>
    </font>
    <font>
      <sz val="7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5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37" fontId="8" fillId="0" borderId="0"/>
    <xf numFmtId="165" fontId="7" fillId="0" borderId="0" applyFont="0" applyFill="0" applyBorder="0" applyAlignment="0" applyProtection="0"/>
  </cellStyleXfs>
  <cellXfs count="209">
    <xf numFmtId="0" fontId="0" fillId="0" borderId="0" xfId="0"/>
    <xf numFmtId="0" fontId="2" fillId="0" borderId="0" xfId="0" applyFont="1"/>
    <xf numFmtId="0" fontId="2" fillId="0" borderId="0" xfId="0" applyFont="1" applyFill="1"/>
    <xf numFmtId="0" fontId="4" fillId="0" borderId="0" xfId="0" applyFont="1"/>
    <xf numFmtId="0" fontId="5" fillId="0" borderId="0" xfId="0" applyFont="1"/>
    <xf numFmtId="3" fontId="5" fillId="0" borderId="0" xfId="0" applyNumberFormat="1" applyFont="1" applyFill="1" applyBorder="1"/>
    <xf numFmtId="0" fontId="5" fillId="0" borderId="0" xfId="0" applyFont="1" applyFill="1" applyBorder="1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 shrinkToFit="1"/>
    </xf>
    <xf numFmtId="49" fontId="5" fillId="0" borderId="0" xfId="0" applyNumberFormat="1" applyFont="1" applyFill="1" applyBorder="1" applyAlignment="1">
      <alignment horizontal="left" vertical="center" wrapText="1" shrinkToFit="1"/>
    </xf>
    <xf numFmtId="0" fontId="5" fillId="2" borderId="0" xfId="0" applyFont="1" applyFill="1" applyBorder="1" applyAlignment="1">
      <alignment horizontal="center" vertical="center"/>
    </xf>
    <xf numFmtId="164" fontId="5" fillId="0" borderId="0" xfId="1" applyFont="1" applyFill="1" applyBorder="1" applyAlignment="1">
      <alignment horizontal="center" vertical="center" wrapText="1"/>
    </xf>
    <xf numFmtId="49" fontId="11" fillId="0" borderId="9" xfId="0" applyNumberFormat="1" applyFont="1" applyFill="1" applyBorder="1" applyAlignment="1">
      <alignment vertical="center" wrapText="1"/>
    </xf>
    <xf numFmtId="0" fontId="10" fillId="0" borderId="9" xfId="0" applyFont="1" applyFill="1" applyBorder="1" applyAlignment="1">
      <alignment horizontal="center" vertical="center" wrapText="1" shrinkToFit="1"/>
    </xf>
    <xf numFmtId="0" fontId="11" fillId="0" borderId="9" xfId="0" applyFont="1" applyFill="1" applyBorder="1" applyAlignment="1">
      <alignment horizontal="center" vertical="center" wrapText="1"/>
    </xf>
    <xf numFmtId="9" fontId="11" fillId="0" borderId="9" xfId="0" applyNumberFormat="1" applyFont="1" applyFill="1" applyBorder="1" applyAlignment="1">
      <alignment horizontal="center" vertical="center"/>
    </xf>
    <xf numFmtId="164" fontId="10" fillId="0" borderId="9" xfId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vertical="center" wrapText="1"/>
    </xf>
    <xf numFmtId="49" fontId="10" fillId="0" borderId="9" xfId="0" applyNumberFormat="1" applyFont="1" applyFill="1" applyBorder="1" applyAlignment="1">
      <alignment vertical="center" wrapText="1" shrinkToFit="1"/>
    </xf>
    <xf numFmtId="49" fontId="10" fillId="0" borderId="9" xfId="0" applyNumberFormat="1" applyFont="1" applyFill="1" applyBorder="1" applyAlignment="1">
      <alignment horizontal="left" vertical="center" wrapText="1" shrinkToFit="1"/>
    </xf>
    <xf numFmtId="0" fontId="11" fillId="0" borderId="9" xfId="0" applyFont="1" applyFill="1" applyBorder="1" applyAlignment="1">
      <alignment horizontal="center" vertical="center"/>
    </xf>
    <xf numFmtId="49" fontId="10" fillId="0" borderId="9" xfId="0" applyNumberFormat="1" applyFont="1" applyFill="1" applyBorder="1" applyAlignment="1">
      <alignment vertical="center" wrapText="1"/>
    </xf>
    <xf numFmtId="4" fontId="10" fillId="0" borderId="9" xfId="0" applyNumberFormat="1" applyFont="1" applyFill="1" applyBorder="1" applyAlignment="1">
      <alignment horizontal="right" vertical="center" wrapText="1"/>
    </xf>
    <xf numFmtId="49" fontId="11" fillId="0" borderId="9" xfId="0" applyNumberFormat="1" applyFont="1" applyFill="1" applyBorder="1" applyAlignment="1">
      <alignment horizontal="left" vertical="center" wrapText="1"/>
    </xf>
    <xf numFmtId="4" fontId="10" fillId="0" borderId="9" xfId="1" applyNumberFormat="1" applyFont="1" applyFill="1" applyBorder="1" applyAlignment="1">
      <alignment horizontal="right" vertical="center" wrapText="1"/>
    </xf>
    <xf numFmtId="4" fontId="11" fillId="0" borderId="9" xfId="0" applyNumberFormat="1" applyFont="1" applyFill="1" applyBorder="1" applyAlignment="1">
      <alignment horizontal="right" vertical="center" wrapText="1"/>
    </xf>
    <xf numFmtId="4" fontId="5" fillId="0" borderId="0" xfId="0" applyNumberFormat="1" applyFont="1"/>
    <xf numFmtId="4" fontId="2" fillId="0" borderId="0" xfId="0" applyNumberFormat="1" applyFont="1"/>
    <xf numFmtId="43" fontId="5" fillId="0" borderId="0" xfId="0" applyNumberFormat="1" applyFont="1"/>
    <xf numFmtId="4" fontId="12" fillId="2" borderId="0" xfId="1" applyNumberFormat="1" applyFont="1" applyFill="1" applyBorder="1" applyAlignment="1">
      <alignment horizontal="center" vertical="center" wrapText="1"/>
    </xf>
    <xf numFmtId="0" fontId="14" fillId="0" borderId="0" xfId="0" applyFont="1" applyFill="1" applyProtection="1"/>
    <xf numFmtId="0" fontId="11" fillId="0" borderId="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49" fontId="11" fillId="0" borderId="20" xfId="0" applyNumberFormat="1" applyFont="1" applyFill="1" applyBorder="1" applyAlignment="1">
      <alignment vertical="center" wrapText="1"/>
    </xf>
    <xf numFmtId="0" fontId="10" fillId="0" borderId="20" xfId="0" applyFont="1" applyFill="1" applyBorder="1" applyAlignment="1">
      <alignment horizontal="center" vertical="center" wrapText="1" shrinkToFit="1"/>
    </xf>
    <xf numFmtId="0" fontId="11" fillId="0" borderId="20" xfId="0" applyFont="1" applyFill="1" applyBorder="1" applyAlignment="1">
      <alignment horizontal="center" vertical="center" wrapText="1"/>
    </xf>
    <xf numFmtId="9" fontId="11" fillId="0" borderId="20" xfId="0" applyNumberFormat="1" applyFont="1" applyFill="1" applyBorder="1" applyAlignment="1">
      <alignment horizontal="center" vertical="center"/>
    </xf>
    <xf numFmtId="4" fontId="10" fillId="0" borderId="20" xfId="1" applyNumberFormat="1" applyFont="1" applyFill="1" applyBorder="1" applyAlignment="1">
      <alignment horizontal="right" vertical="center" wrapText="1"/>
    </xf>
    <xf numFmtId="164" fontId="10" fillId="0" borderId="20" xfId="1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vertical="center" wrapText="1"/>
    </xf>
    <xf numFmtId="49" fontId="10" fillId="0" borderId="19" xfId="0" applyNumberFormat="1" applyFont="1" applyFill="1" applyBorder="1" applyAlignment="1">
      <alignment horizontal="left" vertical="center" wrapText="1" shrinkToFit="1"/>
    </xf>
    <xf numFmtId="0" fontId="10" fillId="0" borderId="19" xfId="0" applyFont="1" applyFill="1" applyBorder="1" applyAlignment="1">
      <alignment horizontal="center" vertical="center" wrapText="1" shrinkToFit="1"/>
    </xf>
    <xf numFmtId="49" fontId="11" fillId="0" borderId="19" xfId="0" applyNumberFormat="1" applyFont="1" applyFill="1" applyBorder="1" applyAlignment="1">
      <alignment vertical="center" wrapText="1"/>
    </xf>
    <xf numFmtId="0" fontId="11" fillId="0" borderId="19" xfId="0" applyFont="1" applyFill="1" applyBorder="1" applyAlignment="1">
      <alignment horizontal="center" vertical="center"/>
    </xf>
    <xf numFmtId="9" fontId="11" fillId="0" borderId="19" xfId="0" applyNumberFormat="1" applyFont="1" applyFill="1" applyBorder="1" applyAlignment="1">
      <alignment horizontal="center" vertical="center"/>
    </xf>
    <xf numFmtId="4" fontId="10" fillId="0" borderId="19" xfId="1" applyNumberFormat="1" applyFont="1" applyFill="1" applyBorder="1" applyAlignment="1">
      <alignment horizontal="right" vertical="center" wrapText="1"/>
    </xf>
    <xf numFmtId="164" fontId="10" fillId="0" borderId="19" xfId="1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vertical="center" wrapText="1"/>
    </xf>
    <xf numFmtId="49" fontId="10" fillId="0" borderId="20" xfId="0" applyNumberFormat="1" applyFont="1" applyFill="1" applyBorder="1" applyAlignment="1">
      <alignment horizontal="left" vertical="center" wrapText="1" shrinkToFit="1"/>
    </xf>
    <xf numFmtId="49" fontId="10" fillId="0" borderId="20" xfId="0" applyNumberFormat="1" applyFont="1" applyFill="1" applyBorder="1" applyAlignment="1">
      <alignment vertical="center" wrapText="1"/>
    </xf>
    <xf numFmtId="0" fontId="11" fillId="0" borderId="20" xfId="0" applyFont="1" applyFill="1" applyBorder="1" applyAlignment="1">
      <alignment horizontal="center" vertical="center"/>
    </xf>
    <xf numFmtId="4" fontId="11" fillId="0" borderId="20" xfId="0" applyNumberFormat="1" applyFont="1" applyFill="1" applyBorder="1" applyAlignment="1">
      <alignment horizontal="right" vertical="center" wrapText="1"/>
    </xf>
    <xf numFmtId="49" fontId="10" fillId="0" borderId="19" xfId="0" applyNumberFormat="1" applyFont="1" applyFill="1" applyBorder="1" applyAlignment="1">
      <alignment vertical="center" wrapText="1"/>
    </xf>
    <xf numFmtId="4" fontId="11" fillId="0" borderId="19" xfId="0" applyNumberFormat="1" applyFont="1" applyFill="1" applyBorder="1" applyAlignment="1">
      <alignment horizontal="right" vertical="center" wrapText="1"/>
    </xf>
    <xf numFmtId="49" fontId="11" fillId="0" borderId="20" xfId="0" applyNumberFormat="1" applyFont="1" applyFill="1" applyBorder="1" applyAlignment="1">
      <alignment horizontal="left" vertical="center" wrapText="1"/>
    </xf>
    <xf numFmtId="4" fontId="10" fillId="0" borderId="20" xfId="0" applyNumberFormat="1" applyFont="1" applyFill="1" applyBorder="1" applyAlignment="1">
      <alignment horizontal="right" vertical="center" wrapText="1"/>
    </xf>
    <xf numFmtId="49" fontId="11" fillId="0" borderId="19" xfId="0" applyNumberFormat="1" applyFont="1" applyFill="1" applyBorder="1" applyAlignment="1">
      <alignment horizontal="left" vertical="center" wrapText="1"/>
    </xf>
    <xf numFmtId="49" fontId="11" fillId="0" borderId="19" xfId="0" applyNumberFormat="1" applyFont="1" applyFill="1" applyBorder="1" applyAlignment="1">
      <alignment horizontal="left" vertical="center"/>
    </xf>
    <xf numFmtId="49" fontId="10" fillId="0" borderId="19" xfId="0" applyNumberFormat="1" applyFont="1" applyFill="1" applyBorder="1" applyAlignment="1">
      <alignment horizontal="left" vertical="center" wrapText="1"/>
    </xf>
    <xf numFmtId="4" fontId="11" fillId="0" borderId="19" xfId="1" applyNumberFormat="1" applyFont="1" applyFill="1" applyBorder="1" applyAlignment="1">
      <alignment horizontal="right" vertical="center" wrapText="1"/>
    </xf>
    <xf numFmtId="0" fontId="3" fillId="5" borderId="19" xfId="0" applyFont="1" applyFill="1" applyBorder="1" applyAlignment="1">
      <alignment horizontal="center" vertical="center"/>
    </xf>
    <xf numFmtId="4" fontId="3" fillId="5" borderId="19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left" vertical="center" wrapText="1"/>
    </xf>
    <xf numFmtId="0" fontId="4" fillId="2" borderId="1" xfId="0" applyFont="1" applyFill="1" applyBorder="1"/>
    <xf numFmtId="0" fontId="16" fillId="2" borderId="0" xfId="0" applyFont="1" applyFill="1" applyBorder="1" applyAlignment="1">
      <alignment horizontal="center" vertical="center" wrapText="1"/>
    </xf>
    <xf numFmtId="0" fontId="15" fillId="6" borderId="0" xfId="0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left" vertical="center"/>
    </xf>
    <xf numFmtId="0" fontId="16" fillId="2" borderId="0" xfId="0" applyFont="1" applyFill="1" applyBorder="1" applyAlignment="1">
      <alignment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/>
    </xf>
    <xf numFmtId="0" fontId="15" fillId="3" borderId="1" xfId="0" applyFont="1" applyFill="1" applyBorder="1" applyAlignment="1">
      <alignment horizontal="left" vertical="top" wrapText="1"/>
    </xf>
    <xf numFmtId="0" fontId="16" fillId="3" borderId="0" xfId="0" applyFont="1" applyFill="1" applyBorder="1" applyAlignment="1">
      <alignment wrapText="1"/>
    </xf>
    <xf numFmtId="0" fontId="16" fillId="3" borderId="26" xfId="0" applyFont="1" applyFill="1" applyBorder="1" applyAlignment="1">
      <alignment wrapText="1"/>
    </xf>
    <xf numFmtId="0" fontId="16" fillId="2" borderId="0" xfId="0" applyFont="1" applyFill="1" applyBorder="1" applyAlignment="1">
      <alignment wrapText="1"/>
    </xf>
    <xf numFmtId="0" fontId="15" fillId="3" borderId="1" xfId="0" applyFont="1" applyFill="1" applyBorder="1" applyAlignment="1">
      <alignment horizontal="left" vertical="center"/>
    </xf>
    <xf numFmtId="0" fontId="15" fillId="3" borderId="9" xfId="0" applyFont="1" applyFill="1" applyBorder="1" applyAlignment="1">
      <alignment horizontal="left" vertical="center" wrapText="1"/>
    </xf>
    <xf numFmtId="0" fontId="15" fillId="3" borderId="0" xfId="0" applyFont="1" applyFill="1" applyBorder="1" applyAlignment="1">
      <alignment horizontal="center" vertical="center"/>
    </xf>
    <xf numFmtId="0" fontId="15" fillId="3" borderId="9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vertical="center" wrapText="1"/>
    </xf>
    <xf numFmtId="0" fontId="15" fillId="3" borderId="0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vertical="center" wrapText="1"/>
    </xf>
    <xf numFmtId="0" fontId="15" fillId="3" borderId="11" xfId="0" applyFont="1" applyFill="1" applyBorder="1" applyAlignment="1">
      <alignment vertical="center" wrapText="1"/>
    </xf>
    <xf numFmtId="0" fontId="15" fillId="3" borderId="27" xfId="0" applyFont="1" applyFill="1" applyBorder="1" applyAlignment="1">
      <alignment vertical="center" wrapText="1"/>
    </xf>
    <xf numFmtId="0" fontId="15" fillId="2" borderId="0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wrapText="1"/>
    </xf>
    <xf numFmtId="0" fontId="16" fillId="2" borderId="0" xfId="0" applyFont="1" applyFill="1" applyBorder="1" applyAlignment="1">
      <alignment horizontal="center" wrapText="1"/>
    </xf>
    <xf numFmtId="0" fontId="16" fillId="2" borderId="8" xfId="0" applyFont="1" applyFill="1" applyBorder="1" applyAlignment="1">
      <alignment horizontal="center" wrapText="1"/>
    </xf>
    <xf numFmtId="0" fontId="15" fillId="3" borderId="28" xfId="0" applyFont="1" applyFill="1" applyBorder="1" applyAlignment="1">
      <alignment horizontal="left" vertical="center"/>
    </xf>
    <xf numFmtId="0" fontId="15" fillId="3" borderId="14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/>
    </xf>
    <xf numFmtId="0" fontId="15" fillId="3" borderId="1" xfId="0" applyFont="1" applyFill="1" applyBorder="1" applyAlignment="1">
      <alignment horizontal="left"/>
    </xf>
    <xf numFmtId="0" fontId="16" fillId="2" borderId="0" xfId="0" applyFont="1" applyFill="1" applyBorder="1" applyAlignment="1">
      <alignment horizontal="left" vertical="top" wrapText="1"/>
    </xf>
    <xf numFmtId="0" fontId="15" fillId="3" borderId="3" xfId="0" applyFont="1" applyFill="1" applyBorder="1" applyAlignment="1">
      <alignment horizontal="left"/>
    </xf>
    <xf numFmtId="4" fontId="11" fillId="0" borderId="20" xfId="1" applyNumberFormat="1" applyFont="1" applyBorder="1" applyAlignment="1">
      <alignment horizontal="right" vertical="center" wrapText="1"/>
    </xf>
    <xf numFmtId="164" fontId="10" fillId="0" borderId="13" xfId="1" applyFont="1" applyFill="1" applyBorder="1" applyAlignment="1">
      <alignment horizontal="center" vertical="center" wrapText="1"/>
    </xf>
    <xf numFmtId="4" fontId="12" fillId="2" borderId="39" xfId="1" applyNumberFormat="1" applyFont="1" applyFill="1" applyBorder="1" applyAlignment="1">
      <alignment horizontal="center" vertical="center" wrapText="1"/>
    </xf>
    <xf numFmtId="4" fontId="12" fillId="2" borderId="41" xfId="1" applyNumberFormat="1" applyFont="1" applyFill="1" applyBorder="1" applyAlignment="1">
      <alignment horizontal="center" vertical="center" wrapText="1"/>
    </xf>
    <xf numFmtId="0" fontId="12" fillId="0" borderId="3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4" fontId="9" fillId="4" borderId="29" xfId="1" applyNumberFormat="1" applyFont="1" applyFill="1" applyBorder="1" applyAlignment="1">
      <alignment horizontal="center" vertical="center"/>
    </xf>
    <xf numFmtId="4" fontId="9" fillId="4" borderId="30" xfId="1" applyNumberFormat="1" applyFont="1" applyFill="1" applyBorder="1" applyAlignment="1">
      <alignment horizontal="center" vertical="center"/>
    </xf>
    <xf numFmtId="4" fontId="9" fillId="4" borderId="31" xfId="1" applyNumberFormat="1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left" vertical="center" wrapText="1" shrinkToFit="1"/>
    </xf>
    <xf numFmtId="0" fontId="10" fillId="0" borderId="30" xfId="0" applyFont="1" applyFill="1" applyBorder="1" applyAlignment="1">
      <alignment horizontal="left" vertical="center" wrapText="1" shrinkToFit="1"/>
    </xf>
    <xf numFmtId="0" fontId="10" fillId="0" borderId="31" xfId="0" applyFont="1" applyFill="1" applyBorder="1" applyAlignment="1">
      <alignment horizontal="left" vertical="center" wrapText="1" shrinkToFit="1"/>
    </xf>
    <xf numFmtId="0" fontId="10" fillId="0" borderId="10" xfId="0" applyFont="1" applyFill="1" applyBorder="1" applyAlignment="1">
      <alignment horizontal="left" vertical="center" wrapText="1" shrinkToFit="1"/>
    </xf>
    <xf numFmtId="0" fontId="10" fillId="0" borderId="11" xfId="0" applyFont="1" applyFill="1" applyBorder="1" applyAlignment="1">
      <alignment horizontal="left" vertical="center" wrapText="1" shrinkToFit="1"/>
    </xf>
    <xf numFmtId="0" fontId="10" fillId="0" borderId="12" xfId="0" applyFont="1" applyFill="1" applyBorder="1" applyAlignment="1">
      <alignment horizontal="left" vertical="center" wrapText="1" shrinkToFit="1"/>
    </xf>
    <xf numFmtId="0" fontId="10" fillId="0" borderId="22" xfId="0" applyFont="1" applyFill="1" applyBorder="1" applyAlignment="1">
      <alignment horizontal="left" vertical="center" wrapText="1" shrinkToFit="1"/>
    </xf>
    <xf numFmtId="0" fontId="10" fillId="0" borderId="16" xfId="0" applyFont="1" applyFill="1" applyBorder="1" applyAlignment="1">
      <alignment horizontal="left" vertical="center" wrapText="1" shrinkToFit="1"/>
    </xf>
    <xf numFmtId="0" fontId="10" fillId="0" borderId="23" xfId="0" applyFont="1" applyFill="1" applyBorder="1" applyAlignment="1">
      <alignment horizontal="left" vertical="center" wrapText="1" shrinkToFit="1"/>
    </xf>
    <xf numFmtId="4" fontId="3" fillId="5" borderId="21" xfId="0" applyNumberFormat="1" applyFont="1" applyFill="1" applyBorder="1" applyAlignment="1">
      <alignment horizontal="center" vertical="center"/>
    </xf>
    <xf numFmtId="4" fontId="3" fillId="5" borderId="15" xfId="0" applyNumberFormat="1" applyFont="1" applyFill="1" applyBorder="1" applyAlignment="1">
      <alignment horizontal="center" vertical="center"/>
    </xf>
    <xf numFmtId="0" fontId="3" fillId="5" borderId="21" xfId="0" applyFont="1" applyFill="1" applyBorder="1" applyAlignment="1">
      <alignment horizontal="center" vertical="center" textRotation="90" wrapText="1"/>
    </xf>
    <xf numFmtId="0" fontId="3" fillId="5" borderId="15" xfId="0" applyFont="1" applyFill="1" applyBorder="1" applyAlignment="1">
      <alignment horizontal="center" vertical="center" textRotation="90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left" vertical="center" wrapText="1"/>
    </xf>
    <xf numFmtId="0" fontId="11" fillId="0" borderId="11" xfId="0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 vertical="center" wrapText="1" shrinkToFit="1"/>
    </xf>
    <xf numFmtId="0" fontId="10" fillId="0" borderId="11" xfId="0" applyFont="1" applyFill="1" applyBorder="1" applyAlignment="1">
      <alignment horizontal="center" vertical="center" wrapText="1" shrinkToFit="1"/>
    </xf>
    <xf numFmtId="0" fontId="10" fillId="0" borderId="12" xfId="0" applyFont="1" applyFill="1" applyBorder="1" applyAlignment="1">
      <alignment horizontal="center" vertical="center" wrapText="1" shrinkToFit="1"/>
    </xf>
    <xf numFmtId="0" fontId="3" fillId="5" borderId="32" xfId="0" applyFont="1" applyFill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 vertical="center" wrapText="1"/>
    </xf>
    <xf numFmtId="0" fontId="3" fillId="5" borderId="33" xfId="0" applyFont="1" applyFill="1" applyBorder="1" applyAlignment="1">
      <alignment horizontal="center" vertical="center" wrapText="1"/>
    </xf>
    <xf numFmtId="0" fontId="3" fillId="5" borderId="36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37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left" vertical="justify" wrapText="1"/>
    </xf>
    <xf numFmtId="0" fontId="15" fillId="6" borderId="0" xfId="0" applyFont="1" applyFill="1" applyBorder="1" applyAlignment="1">
      <alignment horizontal="left" vertical="justify" wrapText="1"/>
    </xf>
    <xf numFmtId="0" fontId="15" fillId="6" borderId="2" xfId="0" applyFont="1" applyFill="1" applyBorder="1" applyAlignment="1">
      <alignment horizontal="left" vertical="justify" wrapText="1"/>
    </xf>
    <xf numFmtId="0" fontId="15" fillId="2" borderId="0" xfId="0" applyFont="1" applyFill="1" applyBorder="1" applyAlignment="1">
      <alignment vertical="center" wrapText="1"/>
    </xf>
    <xf numFmtId="0" fontId="16" fillId="2" borderId="0" xfId="0" applyFont="1" applyFill="1" applyBorder="1" applyAlignment="1">
      <alignment vertical="center" wrapText="1"/>
    </xf>
    <xf numFmtId="0" fontId="16" fillId="2" borderId="2" xfId="0" applyFont="1" applyFill="1" applyBorder="1" applyAlignment="1">
      <alignment vertical="center" wrapText="1"/>
    </xf>
    <xf numFmtId="0" fontId="15" fillId="6" borderId="3" xfId="0" applyFont="1" applyFill="1" applyBorder="1" applyAlignment="1">
      <alignment horizontal="left" vertical="center" wrapText="1"/>
    </xf>
    <xf numFmtId="0" fontId="15" fillId="6" borderId="4" xfId="0" applyFont="1" applyFill="1" applyBorder="1" applyAlignment="1">
      <alignment horizontal="left" vertical="center" wrapText="1"/>
    </xf>
    <xf numFmtId="0" fontId="15" fillId="6" borderId="5" xfId="0" applyFont="1" applyFill="1" applyBorder="1" applyAlignment="1">
      <alignment horizontal="left" vertical="center" wrapText="1"/>
    </xf>
    <xf numFmtId="0" fontId="16" fillId="3" borderId="10" xfId="0" applyFont="1" applyFill="1" applyBorder="1" applyAlignment="1">
      <alignment horizontal="left" vertical="center" wrapText="1"/>
    </xf>
    <xf numFmtId="0" fontId="16" fillId="3" borderId="11" xfId="0" applyFont="1" applyFill="1" applyBorder="1" applyAlignment="1">
      <alignment horizontal="left" vertical="center" wrapText="1"/>
    </xf>
    <xf numFmtId="0" fontId="16" fillId="3" borderId="27" xfId="0" applyFont="1" applyFill="1" applyBorder="1" applyAlignment="1">
      <alignment horizontal="left" vertical="center" wrapText="1"/>
    </xf>
    <xf numFmtId="0" fontId="16" fillId="3" borderId="10" xfId="0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vertical="center" wrapText="1"/>
    </xf>
    <xf numFmtId="0" fontId="16" fillId="3" borderId="12" xfId="0" applyFont="1" applyFill="1" applyBorder="1" applyAlignment="1">
      <alignment horizontal="center" vertical="center" wrapText="1"/>
    </xf>
    <xf numFmtId="0" fontId="16" fillId="3" borderId="9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15" fillId="6" borderId="24" xfId="0" applyFont="1" applyFill="1" applyBorder="1" applyAlignment="1">
      <alignment horizontal="center" vertical="center" wrapText="1"/>
    </xf>
    <xf numFmtId="0" fontId="15" fillId="6" borderId="25" xfId="0" applyFont="1" applyFill="1" applyBorder="1" applyAlignment="1">
      <alignment horizontal="center" vertical="center" wrapText="1"/>
    </xf>
    <xf numFmtId="0" fontId="15" fillId="6" borderId="26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left" vertical="center" wrapText="1"/>
    </xf>
    <xf numFmtId="0" fontId="15" fillId="6" borderId="0" xfId="0" applyFont="1" applyFill="1" applyBorder="1" applyAlignment="1">
      <alignment horizontal="left" vertical="center" wrapText="1"/>
    </xf>
    <xf numFmtId="0" fontId="15" fillId="6" borderId="0" xfId="0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15" fillId="0" borderId="0" xfId="0" applyFont="1" applyFill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5" fillId="3" borderId="6" xfId="0" applyFont="1" applyFill="1" applyBorder="1" applyAlignment="1">
      <alignment horizontal="left" vertical="center" wrapText="1"/>
    </xf>
    <xf numFmtId="0" fontId="15" fillId="3" borderId="7" xfId="0" applyFont="1" applyFill="1" applyBorder="1" applyAlignment="1">
      <alignment horizontal="left" vertical="center" wrapText="1"/>
    </xf>
    <xf numFmtId="0" fontId="15" fillId="3" borderId="8" xfId="0" applyFont="1" applyFill="1" applyBorder="1" applyAlignment="1">
      <alignment horizontal="left" vertical="center" wrapText="1"/>
    </xf>
    <xf numFmtId="0" fontId="16" fillId="3" borderId="0" xfId="0" applyFont="1" applyFill="1" applyBorder="1" applyAlignment="1">
      <alignment horizontal="left" vertical="top" wrapText="1"/>
    </xf>
    <xf numFmtId="0" fontId="16" fillId="3" borderId="2" xfId="0" applyFont="1" applyFill="1" applyBorder="1" applyAlignment="1">
      <alignment horizontal="left" vertical="top" wrapText="1"/>
    </xf>
    <xf numFmtId="0" fontId="3" fillId="5" borderId="22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3" fillId="5" borderId="23" xfId="0" applyFont="1" applyFill="1" applyBorder="1" applyAlignment="1">
      <alignment horizontal="center" vertical="center" wrapText="1"/>
    </xf>
    <xf numFmtId="0" fontId="15" fillId="3" borderId="24" xfId="0" applyFont="1" applyFill="1" applyBorder="1" applyAlignment="1">
      <alignment horizontal="left" vertical="top" wrapText="1"/>
    </xf>
    <xf numFmtId="0" fontId="15" fillId="3" borderId="25" xfId="0" applyFont="1" applyFill="1" applyBorder="1" applyAlignment="1">
      <alignment horizontal="left" vertical="top" wrapText="1"/>
    </xf>
    <xf numFmtId="0" fontId="15" fillId="3" borderId="26" xfId="0" applyFont="1" applyFill="1" applyBorder="1" applyAlignment="1">
      <alignment horizontal="left" vertical="top" wrapText="1"/>
    </xf>
    <xf numFmtId="0" fontId="16" fillId="3" borderId="4" xfId="0" applyFont="1" applyFill="1" applyBorder="1" applyAlignment="1">
      <alignment vertical="top" wrapText="1"/>
    </xf>
    <xf numFmtId="0" fontId="16" fillId="3" borderId="5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</cellXfs>
  <cellStyles count="4">
    <cellStyle name="Millares" xfId="1" builtinId="3"/>
    <cellStyle name="Millares 2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81803</xdr:colOff>
      <xdr:row>0</xdr:row>
      <xdr:rowOff>81802</xdr:rowOff>
    </xdr:from>
    <xdr:to>
      <xdr:col>5</xdr:col>
      <xdr:colOff>134470</xdr:colOff>
      <xdr:row>3</xdr:row>
      <xdr:rowOff>298555</xdr:rowOff>
    </xdr:to>
    <xdr:pic>
      <xdr:nvPicPr>
        <xdr:cNvPr id="12" name="Imagen 1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803" y="81802"/>
          <a:ext cx="1890432" cy="821871"/>
        </a:xfrm>
        <a:prstGeom prst="rect">
          <a:avLst/>
        </a:prstGeom>
      </xdr:spPr>
    </xdr:pic>
    <xdr:clientData/>
  </xdr:twoCellAnchor>
  <xdr:twoCellAnchor editAs="oneCell">
    <xdr:from>
      <xdr:col>20</xdr:col>
      <xdr:colOff>775606</xdr:colOff>
      <xdr:row>0</xdr:row>
      <xdr:rowOff>137434</xdr:rowOff>
    </xdr:from>
    <xdr:to>
      <xdr:col>22</xdr:col>
      <xdr:colOff>1232221</xdr:colOff>
      <xdr:row>3</xdr:row>
      <xdr:rowOff>265732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54249" y="137434"/>
          <a:ext cx="2239151" cy="7406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120"/>
  <sheetViews>
    <sheetView showGridLines="0" tabSelected="1" view="pageBreakPreview" zoomScale="70" zoomScaleNormal="100" zoomScaleSheetLayoutView="70" workbookViewId="0">
      <selection activeCell="A14" sqref="A14:W14"/>
    </sheetView>
  </sheetViews>
  <sheetFormatPr baseColWidth="10" defaultRowHeight="11.25" x14ac:dyDescent="0.2"/>
  <cols>
    <col min="1" max="1" width="6" style="1" customWidth="1"/>
    <col min="2" max="5" width="5.42578125" style="1" customWidth="1"/>
    <col min="6" max="7" width="13.140625" style="1" customWidth="1"/>
    <col min="8" max="8" width="14.42578125" style="1" customWidth="1"/>
    <col min="9" max="9" width="30.140625" style="1" customWidth="1"/>
    <col min="10" max="10" width="5.140625" style="1" customWidth="1"/>
    <col min="11" max="11" width="32.28515625" style="1" customWidth="1"/>
    <col min="12" max="12" width="10.5703125" style="1" customWidth="1"/>
    <col min="13" max="16" width="5.28515625" style="1" customWidth="1"/>
    <col min="17" max="17" width="10.7109375" style="29" customWidth="1"/>
    <col min="18" max="18" width="11.5703125" style="29" customWidth="1"/>
    <col min="19" max="19" width="11.7109375" style="29" bestFit="1" customWidth="1"/>
    <col min="20" max="20" width="11.85546875" style="29" bestFit="1" customWidth="1"/>
    <col min="21" max="21" width="12.28515625" style="29" bestFit="1" customWidth="1"/>
    <col min="22" max="22" width="14.5703125" style="1" customWidth="1"/>
    <col min="23" max="23" width="19.85546875" style="1" customWidth="1"/>
    <col min="24" max="24" width="0.7109375" style="1" customWidth="1"/>
    <col min="25" max="251" width="11.42578125" style="1"/>
    <col min="252" max="252" width="9.28515625" style="1" customWidth="1"/>
    <col min="253" max="253" width="5.5703125" style="1" customWidth="1"/>
    <col min="254" max="254" width="5.140625" style="1" customWidth="1"/>
    <col min="255" max="255" width="7.28515625" style="1" customWidth="1"/>
    <col min="256" max="256" width="16.5703125" style="1" customWidth="1"/>
    <col min="257" max="257" width="11" style="1" customWidth="1"/>
    <col min="258" max="258" width="10.7109375" style="1" customWidth="1"/>
    <col min="259" max="261" width="7.7109375" style="1" customWidth="1"/>
    <col min="262" max="262" width="6.5703125" style="1" customWidth="1"/>
    <col min="263" max="263" width="0" style="1" hidden="1" customWidth="1"/>
    <col min="264" max="264" width="15.140625" style="1" customWidth="1"/>
    <col min="265" max="265" width="5.42578125" style="1" customWidth="1"/>
    <col min="266" max="266" width="5.85546875" style="1" customWidth="1"/>
    <col min="267" max="267" width="5.5703125" style="1" customWidth="1"/>
    <col min="268" max="268" width="5.140625" style="1" customWidth="1"/>
    <col min="269" max="272" width="11.140625" style="1" customWidth="1"/>
    <col min="273" max="273" width="15.140625" style="1" customWidth="1"/>
    <col min="274" max="276" width="18.28515625" style="1" customWidth="1"/>
    <col min="277" max="277" width="23.85546875" style="1" customWidth="1"/>
    <col min="278" max="507" width="11.42578125" style="1"/>
    <col min="508" max="508" width="9.28515625" style="1" customWidth="1"/>
    <col min="509" max="509" width="5.5703125" style="1" customWidth="1"/>
    <col min="510" max="510" width="5.140625" style="1" customWidth="1"/>
    <col min="511" max="511" width="7.28515625" style="1" customWidth="1"/>
    <col min="512" max="512" width="16.5703125" style="1" customWidth="1"/>
    <col min="513" max="513" width="11" style="1" customWidth="1"/>
    <col min="514" max="514" width="10.7109375" style="1" customWidth="1"/>
    <col min="515" max="517" width="7.7109375" style="1" customWidth="1"/>
    <col min="518" max="518" width="6.5703125" style="1" customWidth="1"/>
    <col min="519" max="519" width="0" style="1" hidden="1" customWidth="1"/>
    <col min="520" max="520" width="15.140625" style="1" customWidth="1"/>
    <col min="521" max="521" width="5.42578125" style="1" customWidth="1"/>
    <col min="522" max="522" width="5.85546875" style="1" customWidth="1"/>
    <col min="523" max="523" width="5.5703125" style="1" customWidth="1"/>
    <col min="524" max="524" width="5.140625" style="1" customWidth="1"/>
    <col min="525" max="528" width="11.140625" style="1" customWidth="1"/>
    <col min="529" max="529" width="15.140625" style="1" customWidth="1"/>
    <col min="530" max="532" width="18.28515625" style="1" customWidth="1"/>
    <col min="533" max="533" width="23.85546875" style="1" customWidth="1"/>
    <col min="534" max="763" width="11.42578125" style="1"/>
    <col min="764" max="764" width="9.28515625" style="1" customWidth="1"/>
    <col min="765" max="765" width="5.5703125" style="1" customWidth="1"/>
    <col min="766" max="766" width="5.140625" style="1" customWidth="1"/>
    <col min="767" max="767" width="7.28515625" style="1" customWidth="1"/>
    <col min="768" max="768" width="16.5703125" style="1" customWidth="1"/>
    <col min="769" max="769" width="11" style="1" customWidth="1"/>
    <col min="770" max="770" width="10.7109375" style="1" customWidth="1"/>
    <col min="771" max="773" width="7.7109375" style="1" customWidth="1"/>
    <col min="774" max="774" width="6.5703125" style="1" customWidth="1"/>
    <col min="775" max="775" width="0" style="1" hidden="1" customWidth="1"/>
    <col min="776" max="776" width="15.140625" style="1" customWidth="1"/>
    <col min="777" max="777" width="5.42578125" style="1" customWidth="1"/>
    <col min="778" max="778" width="5.85546875" style="1" customWidth="1"/>
    <col min="779" max="779" width="5.5703125" style="1" customWidth="1"/>
    <col min="780" max="780" width="5.140625" style="1" customWidth="1"/>
    <col min="781" max="784" width="11.140625" style="1" customWidth="1"/>
    <col min="785" max="785" width="15.140625" style="1" customWidth="1"/>
    <col min="786" max="788" width="18.28515625" style="1" customWidth="1"/>
    <col min="789" max="789" width="23.85546875" style="1" customWidth="1"/>
    <col min="790" max="1019" width="11.42578125" style="1"/>
    <col min="1020" max="1020" width="9.28515625" style="1" customWidth="1"/>
    <col min="1021" max="1021" width="5.5703125" style="1" customWidth="1"/>
    <col min="1022" max="1022" width="5.140625" style="1" customWidth="1"/>
    <col min="1023" max="1023" width="7.28515625" style="1" customWidth="1"/>
    <col min="1024" max="1024" width="16.5703125" style="1" customWidth="1"/>
    <col min="1025" max="1025" width="11" style="1" customWidth="1"/>
    <col min="1026" max="1026" width="10.7109375" style="1" customWidth="1"/>
    <col min="1027" max="1029" width="7.7109375" style="1" customWidth="1"/>
    <col min="1030" max="1030" width="6.5703125" style="1" customWidth="1"/>
    <col min="1031" max="1031" width="0" style="1" hidden="1" customWidth="1"/>
    <col min="1032" max="1032" width="15.140625" style="1" customWidth="1"/>
    <col min="1033" max="1033" width="5.42578125" style="1" customWidth="1"/>
    <col min="1034" max="1034" width="5.85546875" style="1" customWidth="1"/>
    <col min="1035" max="1035" width="5.5703125" style="1" customWidth="1"/>
    <col min="1036" max="1036" width="5.140625" style="1" customWidth="1"/>
    <col min="1037" max="1040" width="11.140625" style="1" customWidth="1"/>
    <col min="1041" max="1041" width="15.140625" style="1" customWidth="1"/>
    <col min="1042" max="1044" width="18.28515625" style="1" customWidth="1"/>
    <col min="1045" max="1045" width="23.85546875" style="1" customWidth="1"/>
    <col min="1046" max="1275" width="11.42578125" style="1"/>
    <col min="1276" max="1276" width="9.28515625" style="1" customWidth="1"/>
    <col min="1277" max="1277" width="5.5703125" style="1" customWidth="1"/>
    <col min="1278" max="1278" width="5.140625" style="1" customWidth="1"/>
    <col min="1279" max="1279" width="7.28515625" style="1" customWidth="1"/>
    <col min="1280" max="1280" width="16.5703125" style="1" customWidth="1"/>
    <col min="1281" max="1281" width="11" style="1" customWidth="1"/>
    <col min="1282" max="1282" width="10.7109375" style="1" customWidth="1"/>
    <col min="1283" max="1285" width="7.7109375" style="1" customWidth="1"/>
    <col min="1286" max="1286" width="6.5703125" style="1" customWidth="1"/>
    <col min="1287" max="1287" width="0" style="1" hidden="1" customWidth="1"/>
    <col min="1288" max="1288" width="15.140625" style="1" customWidth="1"/>
    <col min="1289" max="1289" width="5.42578125" style="1" customWidth="1"/>
    <col min="1290" max="1290" width="5.85546875" style="1" customWidth="1"/>
    <col min="1291" max="1291" width="5.5703125" style="1" customWidth="1"/>
    <col min="1292" max="1292" width="5.140625" style="1" customWidth="1"/>
    <col min="1293" max="1296" width="11.140625" style="1" customWidth="1"/>
    <col min="1297" max="1297" width="15.140625" style="1" customWidth="1"/>
    <col min="1298" max="1300" width="18.28515625" style="1" customWidth="1"/>
    <col min="1301" max="1301" width="23.85546875" style="1" customWidth="1"/>
    <col min="1302" max="1531" width="11.42578125" style="1"/>
    <col min="1532" max="1532" width="9.28515625" style="1" customWidth="1"/>
    <col min="1533" max="1533" width="5.5703125" style="1" customWidth="1"/>
    <col min="1534" max="1534" width="5.140625" style="1" customWidth="1"/>
    <col min="1535" max="1535" width="7.28515625" style="1" customWidth="1"/>
    <col min="1536" max="1536" width="16.5703125" style="1" customWidth="1"/>
    <col min="1537" max="1537" width="11" style="1" customWidth="1"/>
    <col min="1538" max="1538" width="10.7109375" style="1" customWidth="1"/>
    <col min="1539" max="1541" width="7.7109375" style="1" customWidth="1"/>
    <col min="1542" max="1542" width="6.5703125" style="1" customWidth="1"/>
    <col min="1543" max="1543" width="0" style="1" hidden="1" customWidth="1"/>
    <col min="1544" max="1544" width="15.140625" style="1" customWidth="1"/>
    <col min="1545" max="1545" width="5.42578125" style="1" customWidth="1"/>
    <col min="1546" max="1546" width="5.85546875" style="1" customWidth="1"/>
    <col min="1547" max="1547" width="5.5703125" style="1" customWidth="1"/>
    <col min="1548" max="1548" width="5.140625" style="1" customWidth="1"/>
    <col min="1549" max="1552" width="11.140625" style="1" customWidth="1"/>
    <col min="1553" max="1553" width="15.140625" style="1" customWidth="1"/>
    <col min="1554" max="1556" width="18.28515625" style="1" customWidth="1"/>
    <col min="1557" max="1557" width="23.85546875" style="1" customWidth="1"/>
    <col min="1558" max="1787" width="11.42578125" style="1"/>
    <col min="1788" max="1788" width="9.28515625" style="1" customWidth="1"/>
    <col min="1789" max="1789" width="5.5703125" style="1" customWidth="1"/>
    <col min="1790" max="1790" width="5.140625" style="1" customWidth="1"/>
    <col min="1791" max="1791" width="7.28515625" style="1" customWidth="1"/>
    <col min="1792" max="1792" width="16.5703125" style="1" customWidth="1"/>
    <col min="1793" max="1793" width="11" style="1" customWidth="1"/>
    <col min="1794" max="1794" width="10.7109375" style="1" customWidth="1"/>
    <col min="1795" max="1797" width="7.7109375" style="1" customWidth="1"/>
    <col min="1798" max="1798" width="6.5703125" style="1" customWidth="1"/>
    <col min="1799" max="1799" width="0" style="1" hidden="1" customWidth="1"/>
    <col min="1800" max="1800" width="15.140625" style="1" customWidth="1"/>
    <col min="1801" max="1801" width="5.42578125" style="1" customWidth="1"/>
    <col min="1802" max="1802" width="5.85546875" style="1" customWidth="1"/>
    <col min="1803" max="1803" width="5.5703125" style="1" customWidth="1"/>
    <col min="1804" max="1804" width="5.140625" style="1" customWidth="1"/>
    <col min="1805" max="1808" width="11.140625" style="1" customWidth="1"/>
    <col min="1809" max="1809" width="15.140625" style="1" customWidth="1"/>
    <col min="1810" max="1812" width="18.28515625" style="1" customWidth="1"/>
    <col min="1813" max="1813" width="23.85546875" style="1" customWidth="1"/>
    <col min="1814" max="2043" width="11.42578125" style="1"/>
    <col min="2044" max="2044" width="9.28515625" style="1" customWidth="1"/>
    <col min="2045" max="2045" width="5.5703125" style="1" customWidth="1"/>
    <col min="2046" max="2046" width="5.140625" style="1" customWidth="1"/>
    <col min="2047" max="2047" width="7.28515625" style="1" customWidth="1"/>
    <col min="2048" max="2048" width="16.5703125" style="1" customWidth="1"/>
    <col min="2049" max="2049" width="11" style="1" customWidth="1"/>
    <col min="2050" max="2050" width="10.7109375" style="1" customWidth="1"/>
    <col min="2051" max="2053" width="7.7109375" style="1" customWidth="1"/>
    <col min="2054" max="2054" width="6.5703125" style="1" customWidth="1"/>
    <col min="2055" max="2055" width="0" style="1" hidden="1" customWidth="1"/>
    <col min="2056" max="2056" width="15.140625" style="1" customWidth="1"/>
    <col min="2057" max="2057" width="5.42578125" style="1" customWidth="1"/>
    <col min="2058" max="2058" width="5.85546875" style="1" customWidth="1"/>
    <col min="2059" max="2059" width="5.5703125" style="1" customWidth="1"/>
    <col min="2060" max="2060" width="5.140625" style="1" customWidth="1"/>
    <col min="2061" max="2064" width="11.140625" style="1" customWidth="1"/>
    <col min="2065" max="2065" width="15.140625" style="1" customWidth="1"/>
    <col min="2066" max="2068" width="18.28515625" style="1" customWidth="1"/>
    <col min="2069" max="2069" width="23.85546875" style="1" customWidth="1"/>
    <col min="2070" max="2299" width="11.42578125" style="1"/>
    <col min="2300" max="2300" width="9.28515625" style="1" customWidth="1"/>
    <col min="2301" max="2301" width="5.5703125" style="1" customWidth="1"/>
    <col min="2302" max="2302" width="5.140625" style="1" customWidth="1"/>
    <col min="2303" max="2303" width="7.28515625" style="1" customWidth="1"/>
    <col min="2304" max="2304" width="16.5703125" style="1" customWidth="1"/>
    <col min="2305" max="2305" width="11" style="1" customWidth="1"/>
    <col min="2306" max="2306" width="10.7109375" style="1" customWidth="1"/>
    <col min="2307" max="2309" width="7.7109375" style="1" customWidth="1"/>
    <col min="2310" max="2310" width="6.5703125" style="1" customWidth="1"/>
    <col min="2311" max="2311" width="0" style="1" hidden="1" customWidth="1"/>
    <col min="2312" max="2312" width="15.140625" style="1" customWidth="1"/>
    <col min="2313" max="2313" width="5.42578125" style="1" customWidth="1"/>
    <col min="2314" max="2314" width="5.85546875" style="1" customWidth="1"/>
    <col min="2315" max="2315" width="5.5703125" style="1" customWidth="1"/>
    <col min="2316" max="2316" width="5.140625" style="1" customWidth="1"/>
    <col min="2317" max="2320" width="11.140625" style="1" customWidth="1"/>
    <col min="2321" max="2321" width="15.140625" style="1" customWidth="1"/>
    <col min="2322" max="2324" width="18.28515625" style="1" customWidth="1"/>
    <col min="2325" max="2325" width="23.85546875" style="1" customWidth="1"/>
    <col min="2326" max="2555" width="11.42578125" style="1"/>
    <col min="2556" max="2556" width="9.28515625" style="1" customWidth="1"/>
    <col min="2557" max="2557" width="5.5703125" style="1" customWidth="1"/>
    <col min="2558" max="2558" width="5.140625" style="1" customWidth="1"/>
    <col min="2559" max="2559" width="7.28515625" style="1" customWidth="1"/>
    <col min="2560" max="2560" width="16.5703125" style="1" customWidth="1"/>
    <col min="2561" max="2561" width="11" style="1" customWidth="1"/>
    <col min="2562" max="2562" width="10.7109375" style="1" customWidth="1"/>
    <col min="2563" max="2565" width="7.7109375" style="1" customWidth="1"/>
    <col min="2566" max="2566" width="6.5703125" style="1" customWidth="1"/>
    <col min="2567" max="2567" width="0" style="1" hidden="1" customWidth="1"/>
    <col min="2568" max="2568" width="15.140625" style="1" customWidth="1"/>
    <col min="2569" max="2569" width="5.42578125" style="1" customWidth="1"/>
    <col min="2570" max="2570" width="5.85546875" style="1" customWidth="1"/>
    <col min="2571" max="2571" width="5.5703125" style="1" customWidth="1"/>
    <col min="2572" max="2572" width="5.140625" style="1" customWidth="1"/>
    <col min="2573" max="2576" width="11.140625" style="1" customWidth="1"/>
    <col min="2577" max="2577" width="15.140625" style="1" customWidth="1"/>
    <col min="2578" max="2580" width="18.28515625" style="1" customWidth="1"/>
    <col min="2581" max="2581" width="23.85546875" style="1" customWidth="1"/>
    <col min="2582" max="2811" width="11.42578125" style="1"/>
    <col min="2812" max="2812" width="9.28515625" style="1" customWidth="1"/>
    <col min="2813" max="2813" width="5.5703125" style="1" customWidth="1"/>
    <col min="2814" max="2814" width="5.140625" style="1" customWidth="1"/>
    <col min="2815" max="2815" width="7.28515625" style="1" customWidth="1"/>
    <col min="2816" max="2816" width="16.5703125" style="1" customWidth="1"/>
    <col min="2817" max="2817" width="11" style="1" customWidth="1"/>
    <col min="2818" max="2818" width="10.7109375" style="1" customWidth="1"/>
    <col min="2819" max="2821" width="7.7109375" style="1" customWidth="1"/>
    <col min="2822" max="2822" width="6.5703125" style="1" customWidth="1"/>
    <col min="2823" max="2823" width="0" style="1" hidden="1" customWidth="1"/>
    <col min="2824" max="2824" width="15.140625" style="1" customWidth="1"/>
    <col min="2825" max="2825" width="5.42578125" style="1" customWidth="1"/>
    <col min="2826" max="2826" width="5.85546875" style="1" customWidth="1"/>
    <col min="2827" max="2827" width="5.5703125" style="1" customWidth="1"/>
    <col min="2828" max="2828" width="5.140625" style="1" customWidth="1"/>
    <col min="2829" max="2832" width="11.140625" style="1" customWidth="1"/>
    <col min="2833" max="2833" width="15.140625" style="1" customWidth="1"/>
    <col min="2834" max="2836" width="18.28515625" style="1" customWidth="1"/>
    <col min="2837" max="2837" width="23.85546875" style="1" customWidth="1"/>
    <col min="2838" max="3067" width="11.42578125" style="1"/>
    <col min="3068" max="3068" width="9.28515625" style="1" customWidth="1"/>
    <col min="3069" max="3069" width="5.5703125" style="1" customWidth="1"/>
    <col min="3070" max="3070" width="5.140625" style="1" customWidth="1"/>
    <col min="3071" max="3071" width="7.28515625" style="1" customWidth="1"/>
    <col min="3072" max="3072" width="16.5703125" style="1" customWidth="1"/>
    <col min="3073" max="3073" width="11" style="1" customWidth="1"/>
    <col min="3074" max="3074" width="10.7109375" style="1" customWidth="1"/>
    <col min="3075" max="3077" width="7.7109375" style="1" customWidth="1"/>
    <col min="3078" max="3078" width="6.5703125" style="1" customWidth="1"/>
    <col min="3079" max="3079" width="0" style="1" hidden="1" customWidth="1"/>
    <col min="3080" max="3080" width="15.140625" style="1" customWidth="1"/>
    <col min="3081" max="3081" width="5.42578125" style="1" customWidth="1"/>
    <col min="3082" max="3082" width="5.85546875" style="1" customWidth="1"/>
    <col min="3083" max="3083" width="5.5703125" style="1" customWidth="1"/>
    <col min="3084" max="3084" width="5.140625" style="1" customWidth="1"/>
    <col min="3085" max="3088" width="11.140625" style="1" customWidth="1"/>
    <col min="3089" max="3089" width="15.140625" style="1" customWidth="1"/>
    <col min="3090" max="3092" width="18.28515625" style="1" customWidth="1"/>
    <col min="3093" max="3093" width="23.85546875" style="1" customWidth="1"/>
    <col min="3094" max="3323" width="11.42578125" style="1"/>
    <col min="3324" max="3324" width="9.28515625" style="1" customWidth="1"/>
    <col min="3325" max="3325" width="5.5703125" style="1" customWidth="1"/>
    <col min="3326" max="3326" width="5.140625" style="1" customWidth="1"/>
    <col min="3327" max="3327" width="7.28515625" style="1" customWidth="1"/>
    <col min="3328" max="3328" width="16.5703125" style="1" customWidth="1"/>
    <col min="3329" max="3329" width="11" style="1" customWidth="1"/>
    <col min="3330" max="3330" width="10.7109375" style="1" customWidth="1"/>
    <col min="3331" max="3333" width="7.7109375" style="1" customWidth="1"/>
    <col min="3334" max="3334" width="6.5703125" style="1" customWidth="1"/>
    <col min="3335" max="3335" width="0" style="1" hidden="1" customWidth="1"/>
    <col min="3336" max="3336" width="15.140625" style="1" customWidth="1"/>
    <col min="3337" max="3337" width="5.42578125" style="1" customWidth="1"/>
    <col min="3338" max="3338" width="5.85546875" style="1" customWidth="1"/>
    <col min="3339" max="3339" width="5.5703125" style="1" customWidth="1"/>
    <col min="3340" max="3340" width="5.140625" style="1" customWidth="1"/>
    <col min="3341" max="3344" width="11.140625" style="1" customWidth="1"/>
    <col min="3345" max="3345" width="15.140625" style="1" customWidth="1"/>
    <col min="3346" max="3348" width="18.28515625" style="1" customWidth="1"/>
    <col min="3349" max="3349" width="23.85546875" style="1" customWidth="1"/>
    <col min="3350" max="3579" width="11.42578125" style="1"/>
    <col min="3580" max="3580" width="9.28515625" style="1" customWidth="1"/>
    <col min="3581" max="3581" width="5.5703125" style="1" customWidth="1"/>
    <col min="3582" max="3582" width="5.140625" style="1" customWidth="1"/>
    <col min="3583" max="3583" width="7.28515625" style="1" customWidth="1"/>
    <col min="3584" max="3584" width="16.5703125" style="1" customWidth="1"/>
    <col min="3585" max="3585" width="11" style="1" customWidth="1"/>
    <col min="3586" max="3586" width="10.7109375" style="1" customWidth="1"/>
    <col min="3587" max="3589" width="7.7109375" style="1" customWidth="1"/>
    <col min="3590" max="3590" width="6.5703125" style="1" customWidth="1"/>
    <col min="3591" max="3591" width="0" style="1" hidden="1" customWidth="1"/>
    <col min="3592" max="3592" width="15.140625" style="1" customWidth="1"/>
    <col min="3593" max="3593" width="5.42578125" style="1" customWidth="1"/>
    <col min="3594" max="3594" width="5.85546875" style="1" customWidth="1"/>
    <col min="3595" max="3595" width="5.5703125" style="1" customWidth="1"/>
    <col min="3596" max="3596" width="5.140625" style="1" customWidth="1"/>
    <col min="3597" max="3600" width="11.140625" style="1" customWidth="1"/>
    <col min="3601" max="3601" width="15.140625" style="1" customWidth="1"/>
    <col min="3602" max="3604" width="18.28515625" style="1" customWidth="1"/>
    <col min="3605" max="3605" width="23.85546875" style="1" customWidth="1"/>
    <col min="3606" max="3835" width="11.42578125" style="1"/>
    <col min="3836" max="3836" width="9.28515625" style="1" customWidth="1"/>
    <col min="3837" max="3837" width="5.5703125" style="1" customWidth="1"/>
    <col min="3838" max="3838" width="5.140625" style="1" customWidth="1"/>
    <col min="3839" max="3839" width="7.28515625" style="1" customWidth="1"/>
    <col min="3840" max="3840" width="16.5703125" style="1" customWidth="1"/>
    <col min="3841" max="3841" width="11" style="1" customWidth="1"/>
    <col min="3842" max="3842" width="10.7109375" style="1" customWidth="1"/>
    <col min="3843" max="3845" width="7.7109375" style="1" customWidth="1"/>
    <col min="3846" max="3846" width="6.5703125" style="1" customWidth="1"/>
    <col min="3847" max="3847" width="0" style="1" hidden="1" customWidth="1"/>
    <col min="3848" max="3848" width="15.140625" style="1" customWidth="1"/>
    <col min="3849" max="3849" width="5.42578125" style="1" customWidth="1"/>
    <col min="3850" max="3850" width="5.85546875" style="1" customWidth="1"/>
    <col min="3851" max="3851" width="5.5703125" style="1" customWidth="1"/>
    <col min="3852" max="3852" width="5.140625" style="1" customWidth="1"/>
    <col min="3853" max="3856" width="11.140625" style="1" customWidth="1"/>
    <col min="3857" max="3857" width="15.140625" style="1" customWidth="1"/>
    <col min="3858" max="3860" width="18.28515625" style="1" customWidth="1"/>
    <col min="3861" max="3861" width="23.85546875" style="1" customWidth="1"/>
    <col min="3862" max="4091" width="11.42578125" style="1"/>
    <col min="4092" max="4092" width="9.28515625" style="1" customWidth="1"/>
    <col min="4093" max="4093" width="5.5703125" style="1" customWidth="1"/>
    <col min="4094" max="4094" width="5.140625" style="1" customWidth="1"/>
    <col min="4095" max="4095" width="7.28515625" style="1" customWidth="1"/>
    <col min="4096" max="4096" width="16.5703125" style="1" customWidth="1"/>
    <col min="4097" max="4097" width="11" style="1" customWidth="1"/>
    <col min="4098" max="4098" width="10.7109375" style="1" customWidth="1"/>
    <col min="4099" max="4101" width="7.7109375" style="1" customWidth="1"/>
    <col min="4102" max="4102" width="6.5703125" style="1" customWidth="1"/>
    <col min="4103" max="4103" width="0" style="1" hidden="1" customWidth="1"/>
    <col min="4104" max="4104" width="15.140625" style="1" customWidth="1"/>
    <col min="4105" max="4105" width="5.42578125" style="1" customWidth="1"/>
    <col min="4106" max="4106" width="5.85546875" style="1" customWidth="1"/>
    <col min="4107" max="4107" width="5.5703125" style="1" customWidth="1"/>
    <col min="4108" max="4108" width="5.140625" style="1" customWidth="1"/>
    <col min="4109" max="4112" width="11.140625" style="1" customWidth="1"/>
    <col min="4113" max="4113" width="15.140625" style="1" customWidth="1"/>
    <col min="4114" max="4116" width="18.28515625" style="1" customWidth="1"/>
    <col min="4117" max="4117" width="23.85546875" style="1" customWidth="1"/>
    <col min="4118" max="4347" width="11.42578125" style="1"/>
    <col min="4348" max="4348" width="9.28515625" style="1" customWidth="1"/>
    <col min="4349" max="4349" width="5.5703125" style="1" customWidth="1"/>
    <col min="4350" max="4350" width="5.140625" style="1" customWidth="1"/>
    <col min="4351" max="4351" width="7.28515625" style="1" customWidth="1"/>
    <col min="4352" max="4352" width="16.5703125" style="1" customWidth="1"/>
    <col min="4353" max="4353" width="11" style="1" customWidth="1"/>
    <col min="4354" max="4354" width="10.7109375" style="1" customWidth="1"/>
    <col min="4355" max="4357" width="7.7109375" style="1" customWidth="1"/>
    <col min="4358" max="4358" width="6.5703125" style="1" customWidth="1"/>
    <col min="4359" max="4359" width="0" style="1" hidden="1" customWidth="1"/>
    <col min="4360" max="4360" width="15.140625" style="1" customWidth="1"/>
    <col min="4361" max="4361" width="5.42578125" style="1" customWidth="1"/>
    <col min="4362" max="4362" width="5.85546875" style="1" customWidth="1"/>
    <col min="4363" max="4363" width="5.5703125" style="1" customWidth="1"/>
    <col min="4364" max="4364" width="5.140625" style="1" customWidth="1"/>
    <col min="4365" max="4368" width="11.140625" style="1" customWidth="1"/>
    <col min="4369" max="4369" width="15.140625" style="1" customWidth="1"/>
    <col min="4370" max="4372" width="18.28515625" style="1" customWidth="1"/>
    <col min="4373" max="4373" width="23.85546875" style="1" customWidth="1"/>
    <col min="4374" max="4603" width="11.42578125" style="1"/>
    <col min="4604" max="4604" width="9.28515625" style="1" customWidth="1"/>
    <col min="4605" max="4605" width="5.5703125" style="1" customWidth="1"/>
    <col min="4606" max="4606" width="5.140625" style="1" customWidth="1"/>
    <col min="4607" max="4607" width="7.28515625" style="1" customWidth="1"/>
    <col min="4608" max="4608" width="16.5703125" style="1" customWidth="1"/>
    <col min="4609" max="4609" width="11" style="1" customWidth="1"/>
    <col min="4610" max="4610" width="10.7109375" style="1" customWidth="1"/>
    <col min="4611" max="4613" width="7.7109375" style="1" customWidth="1"/>
    <col min="4614" max="4614" width="6.5703125" style="1" customWidth="1"/>
    <col min="4615" max="4615" width="0" style="1" hidden="1" customWidth="1"/>
    <col min="4616" max="4616" width="15.140625" style="1" customWidth="1"/>
    <col min="4617" max="4617" width="5.42578125" style="1" customWidth="1"/>
    <col min="4618" max="4618" width="5.85546875" style="1" customWidth="1"/>
    <col min="4619" max="4619" width="5.5703125" style="1" customWidth="1"/>
    <col min="4620" max="4620" width="5.140625" style="1" customWidth="1"/>
    <col min="4621" max="4624" width="11.140625" style="1" customWidth="1"/>
    <col min="4625" max="4625" width="15.140625" style="1" customWidth="1"/>
    <col min="4626" max="4628" width="18.28515625" style="1" customWidth="1"/>
    <col min="4629" max="4629" width="23.85546875" style="1" customWidth="1"/>
    <col min="4630" max="4859" width="11.42578125" style="1"/>
    <col min="4860" max="4860" width="9.28515625" style="1" customWidth="1"/>
    <col min="4861" max="4861" width="5.5703125" style="1" customWidth="1"/>
    <col min="4862" max="4862" width="5.140625" style="1" customWidth="1"/>
    <col min="4863" max="4863" width="7.28515625" style="1" customWidth="1"/>
    <col min="4864" max="4864" width="16.5703125" style="1" customWidth="1"/>
    <col min="4865" max="4865" width="11" style="1" customWidth="1"/>
    <col min="4866" max="4866" width="10.7109375" style="1" customWidth="1"/>
    <col min="4867" max="4869" width="7.7109375" style="1" customWidth="1"/>
    <col min="4870" max="4870" width="6.5703125" style="1" customWidth="1"/>
    <col min="4871" max="4871" width="0" style="1" hidden="1" customWidth="1"/>
    <col min="4872" max="4872" width="15.140625" style="1" customWidth="1"/>
    <col min="4873" max="4873" width="5.42578125" style="1" customWidth="1"/>
    <col min="4874" max="4874" width="5.85546875" style="1" customWidth="1"/>
    <col min="4875" max="4875" width="5.5703125" style="1" customWidth="1"/>
    <col min="4876" max="4876" width="5.140625" style="1" customWidth="1"/>
    <col min="4877" max="4880" width="11.140625" style="1" customWidth="1"/>
    <col min="4881" max="4881" width="15.140625" style="1" customWidth="1"/>
    <col min="4882" max="4884" width="18.28515625" style="1" customWidth="1"/>
    <col min="4885" max="4885" width="23.85546875" style="1" customWidth="1"/>
    <col min="4886" max="5115" width="11.42578125" style="1"/>
    <col min="5116" max="5116" width="9.28515625" style="1" customWidth="1"/>
    <col min="5117" max="5117" width="5.5703125" style="1" customWidth="1"/>
    <col min="5118" max="5118" width="5.140625" style="1" customWidth="1"/>
    <col min="5119" max="5119" width="7.28515625" style="1" customWidth="1"/>
    <col min="5120" max="5120" width="16.5703125" style="1" customWidth="1"/>
    <col min="5121" max="5121" width="11" style="1" customWidth="1"/>
    <col min="5122" max="5122" width="10.7109375" style="1" customWidth="1"/>
    <col min="5123" max="5125" width="7.7109375" style="1" customWidth="1"/>
    <col min="5126" max="5126" width="6.5703125" style="1" customWidth="1"/>
    <col min="5127" max="5127" width="0" style="1" hidden="1" customWidth="1"/>
    <col min="5128" max="5128" width="15.140625" style="1" customWidth="1"/>
    <col min="5129" max="5129" width="5.42578125" style="1" customWidth="1"/>
    <col min="5130" max="5130" width="5.85546875" style="1" customWidth="1"/>
    <col min="5131" max="5131" width="5.5703125" style="1" customWidth="1"/>
    <col min="5132" max="5132" width="5.140625" style="1" customWidth="1"/>
    <col min="5133" max="5136" width="11.140625" style="1" customWidth="1"/>
    <col min="5137" max="5137" width="15.140625" style="1" customWidth="1"/>
    <col min="5138" max="5140" width="18.28515625" style="1" customWidth="1"/>
    <col min="5141" max="5141" width="23.85546875" style="1" customWidth="1"/>
    <col min="5142" max="5371" width="11.42578125" style="1"/>
    <col min="5372" max="5372" width="9.28515625" style="1" customWidth="1"/>
    <col min="5373" max="5373" width="5.5703125" style="1" customWidth="1"/>
    <col min="5374" max="5374" width="5.140625" style="1" customWidth="1"/>
    <col min="5375" max="5375" width="7.28515625" style="1" customWidth="1"/>
    <col min="5376" max="5376" width="16.5703125" style="1" customWidth="1"/>
    <col min="5377" max="5377" width="11" style="1" customWidth="1"/>
    <col min="5378" max="5378" width="10.7109375" style="1" customWidth="1"/>
    <col min="5379" max="5381" width="7.7109375" style="1" customWidth="1"/>
    <col min="5382" max="5382" width="6.5703125" style="1" customWidth="1"/>
    <col min="5383" max="5383" width="0" style="1" hidden="1" customWidth="1"/>
    <col min="5384" max="5384" width="15.140625" style="1" customWidth="1"/>
    <col min="5385" max="5385" width="5.42578125" style="1" customWidth="1"/>
    <col min="5386" max="5386" width="5.85546875" style="1" customWidth="1"/>
    <col min="5387" max="5387" width="5.5703125" style="1" customWidth="1"/>
    <col min="5388" max="5388" width="5.140625" style="1" customWidth="1"/>
    <col min="5389" max="5392" width="11.140625" style="1" customWidth="1"/>
    <col min="5393" max="5393" width="15.140625" style="1" customWidth="1"/>
    <col min="5394" max="5396" width="18.28515625" style="1" customWidth="1"/>
    <col min="5397" max="5397" width="23.85546875" style="1" customWidth="1"/>
    <col min="5398" max="5627" width="11.42578125" style="1"/>
    <col min="5628" max="5628" width="9.28515625" style="1" customWidth="1"/>
    <col min="5629" max="5629" width="5.5703125" style="1" customWidth="1"/>
    <col min="5630" max="5630" width="5.140625" style="1" customWidth="1"/>
    <col min="5631" max="5631" width="7.28515625" style="1" customWidth="1"/>
    <col min="5632" max="5632" width="16.5703125" style="1" customWidth="1"/>
    <col min="5633" max="5633" width="11" style="1" customWidth="1"/>
    <col min="5634" max="5634" width="10.7109375" style="1" customWidth="1"/>
    <col min="5635" max="5637" width="7.7109375" style="1" customWidth="1"/>
    <col min="5638" max="5638" width="6.5703125" style="1" customWidth="1"/>
    <col min="5639" max="5639" width="0" style="1" hidden="1" customWidth="1"/>
    <col min="5640" max="5640" width="15.140625" style="1" customWidth="1"/>
    <col min="5641" max="5641" width="5.42578125" style="1" customWidth="1"/>
    <col min="5642" max="5642" width="5.85546875" style="1" customWidth="1"/>
    <col min="5643" max="5643" width="5.5703125" style="1" customWidth="1"/>
    <col min="5644" max="5644" width="5.140625" style="1" customWidth="1"/>
    <col min="5645" max="5648" width="11.140625" style="1" customWidth="1"/>
    <col min="5649" max="5649" width="15.140625" style="1" customWidth="1"/>
    <col min="5650" max="5652" width="18.28515625" style="1" customWidth="1"/>
    <col min="5653" max="5653" width="23.85546875" style="1" customWidth="1"/>
    <col min="5654" max="5883" width="11.42578125" style="1"/>
    <col min="5884" max="5884" width="9.28515625" style="1" customWidth="1"/>
    <col min="5885" max="5885" width="5.5703125" style="1" customWidth="1"/>
    <col min="5886" max="5886" width="5.140625" style="1" customWidth="1"/>
    <col min="5887" max="5887" width="7.28515625" style="1" customWidth="1"/>
    <col min="5888" max="5888" width="16.5703125" style="1" customWidth="1"/>
    <col min="5889" max="5889" width="11" style="1" customWidth="1"/>
    <col min="5890" max="5890" width="10.7109375" style="1" customWidth="1"/>
    <col min="5891" max="5893" width="7.7109375" style="1" customWidth="1"/>
    <col min="5894" max="5894" width="6.5703125" style="1" customWidth="1"/>
    <col min="5895" max="5895" width="0" style="1" hidden="1" customWidth="1"/>
    <col min="5896" max="5896" width="15.140625" style="1" customWidth="1"/>
    <col min="5897" max="5897" width="5.42578125" style="1" customWidth="1"/>
    <col min="5898" max="5898" width="5.85546875" style="1" customWidth="1"/>
    <col min="5899" max="5899" width="5.5703125" style="1" customWidth="1"/>
    <col min="5900" max="5900" width="5.140625" style="1" customWidth="1"/>
    <col min="5901" max="5904" width="11.140625" style="1" customWidth="1"/>
    <col min="5905" max="5905" width="15.140625" style="1" customWidth="1"/>
    <col min="5906" max="5908" width="18.28515625" style="1" customWidth="1"/>
    <col min="5909" max="5909" width="23.85546875" style="1" customWidth="1"/>
    <col min="5910" max="6139" width="11.42578125" style="1"/>
    <col min="6140" max="6140" width="9.28515625" style="1" customWidth="1"/>
    <col min="6141" max="6141" width="5.5703125" style="1" customWidth="1"/>
    <col min="6142" max="6142" width="5.140625" style="1" customWidth="1"/>
    <col min="6143" max="6143" width="7.28515625" style="1" customWidth="1"/>
    <col min="6144" max="6144" width="16.5703125" style="1" customWidth="1"/>
    <col min="6145" max="6145" width="11" style="1" customWidth="1"/>
    <col min="6146" max="6146" width="10.7109375" style="1" customWidth="1"/>
    <col min="6147" max="6149" width="7.7109375" style="1" customWidth="1"/>
    <col min="6150" max="6150" width="6.5703125" style="1" customWidth="1"/>
    <col min="6151" max="6151" width="0" style="1" hidden="1" customWidth="1"/>
    <col min="6152" max="6152" width="15.140625" style="1" customWidth="1"/>
    <col min="6153" max="6153" width="5.42578125" style="1" customWidth="1"/>
    <col min="6154" max="6154" width="5.85546875" style="1" customWidth="1"/>
    <col min="6155" max="6155" width="5.5703125" style="1" customWidth="1"/>
    <col min="6156" max="6156" width="5.140625" style="1" customWidth="1"/>
    <col min="6157" max="6160" width="11.140625" style="1" customWidth="1"/>
    <col min="6161" max="6161" width="15.140625" style="1" customWidth="1"/>
    <col min="6162" max="6164" width="18.28515625" style="1" customWidth="1"/>
    <col min="6165" max="6165" width="23.85546875" style="1" customWidth="1"/>
    <col min="6166" max="6395" width="11.42578125" style="1"/>
    <col min="6396" max="6396" width="9.28515625" style="1" customWidth="1"/>
    <col min="6397" max="6397" width="5.5703125" style="1" customWidth="1"/>
    <col min="6398" max="6398" width="5.140625" style="1" customWidth="1"/>
    <col min="6399" max="6399" width="7.28515625" style="1" customWidth="1"/>
    <col min="6400" max="6400" width="16.5703125" style="1" customWidth="1"/>
    <col min="6401" max="6401" width="11" style="1" customWidth="1"/>
    <col min="6402" max="6402" width="10.7109375" style="1" customWidth="1"/>
    <col min="6403" max="6405" width="7.7109375" style="1" customWidth="1"/>
    <col min="6406" max="6406" width="6.5703125" style="1" customWidth="1"/>
    <col min="6407" max="6407" width="0" style="1" hidden="1" customWidth="1"/>
    <col min="6408" max="6408" width="15.140625" style="1" customWidth="1"/>
    <col min="6409" max="6409" width="5.42578125" style="1" customWidth="1"/>
    <col min="6410" max="6410" width="5.85546875" style="1" customWidth="1"/>
    <col min="6411" max="6411" width="5.5703125" style="1" customWidth="1"/>
    <col min="6412" max="6412" width="5.140625" style="1" customWidth="1"/>
    <col min="6413" max="6416" width="11.140625" style="1" customWidth="1"/>
    <col min="6417" max="6417" width="15.140625" style="1" customWidth="1"/>
    <col min="6418" max="6420" width="18.28515625" style="1" customWidth="1"/>
    <col min="6421" max="6421" width="23.85546875" style="1" customWidth="1"/>
    <col min="6422" max="6651" width="11.42578125" style="1"/>
    <col min="6652" max="6652" width="9.28515625" style="1" customWidth="1"/>
    <col min="6653" max="6653" width="5.5703125" style="1" customWidth="1"/>
    <col min="6654" max="6654" width="5.140625" style="1" customWidth="1"/>
    <col min="6655" max="6655" width="7.28515625" style="1" customWidth="1"/>
    <col min="6656" max="6656" width="16.5703125" style="1" customWidth="1"/>
    <col min="6657" max="6657" width="11" style="1" customWidth="1"/>
    <col min="6658" max="6658" width="10.7109375" style="1" customWidth="1"/>
    <col min="6659" max="6661" width="7.7109375" style="1" customWidth="1"/>
    <col min="6662" max="6662" width="6.5703125" style="1" customWidth="1"/>
    <col min="6663" max="6663" width="0" style="1" hidden="1" customWidth="1"/>
    <col min="6664" max="6664" width="15.140625" style="1" customWidth="1"/>
    <col min="6665" max="6665" width="5.42578125" style="1" customWidth="1"/>
    <col min="6666" max="6666" width="5.85546875" style="1" customWidth="1"/>
    <col min="6667" max="6667" width="5.5703125" style="1" customWidth="1"/>
    <col min="6668" max="6668" width="5.140625" style="1" customWidth="1"/>
    <col min="6669" max="6672" width="11.140625" style="1" customWidth="1"/>
    <col min="6673" max="6673" width="15.140625" style="1" customWidth="1"/>
    <col min="6674" max="6676" width="18.28515625" style="1" customWidth="1"/>
    <col min="6677" max="6677" width="23.85546875" style="1" customWidth="1"/>
    <col min="6678" max="6907" width="11.42578125" style="1"/>
    <col min="6908" max="6908" width="9.28515625" style="1" customWidth="1"/>
    <col min="6909" max="6909" width="5.5703125" style="1" customWidth="1"/>
    <col min="6910" max="6910" width="5.140625" style="1" customWidth="1"/>
    <col min="6911" max="6911" width="7.28515625" style="1" customWidth="1"/>
    <col min="6912" max="6912" width="16.5703125" style="1" customWidth="1"/>
    <col min="6913" max="6913" width="11" style="1" customWidth="1"/>
    <col min="6914" max="6914" width="10.7109375" style="1" customWidth="1"/>
    <col min="6915" max="6917" width="7.7109375" style="1" customWidth="1"/>
    <col min="6918" max="6918" width="6.5703125" style="1" customWidth="1"/>
    <col min="6919" max="6919" width="0" style="1" hidden="1" customWidth="1"/>
    <col min="6920" max="6920" width="15.140625" style="1" customWidth="1"/>
    <col min="6921" max="6921" width="5.42578125" style="1" customWidth="1"/>
    <col min="6922" max="6922" width="5.85546875" style="1" customWidth="1"/>
    <col min="6923" max="6923" width="5.5703125" style="1" customWidth="1"/>
    <col min="6924" max="6924" width="5.140625" style="1" customWidth="1"/>
    <col min="6925" max="6928" width="11.140625" style="1" customWidth="1"/>
    <col min="6929" max="6929" width="15.140625" style="1" customWidth="1"/>
    <col min="6930" max="6932" width="18.28515625" style="1" customWidth="1"/>
    <col min="6933" max="6933" width="23.85546875" style="1" customWidth="1"/>
    <col min="6934" max="7163" width="11.42578125" style="1"/>
    <col min="7164" max="7164" width="9.28515625" style="1" customWidth="1"/>
    <col min="7165" max="7165" width="5.5703125" style="1" customWidth="1"/>
    <col min="7166" max="7166" width="5.140625" style="1" customWidth="1"/>
    <col min="7167" max="7167" width="7.28515625" style="1" customWidth="1"/>
    <col min="7168" max="7168" width="16.5703125" style="1" customWidth="1"/>
    <col min="7169" max="7169" width="11" style="1" customWidth="1"/>
    <col min="7170" max="7170" width="10.7109375" style="1" customWidth="1"/>
    <col min="7171" max="7173" width="7.7109375" style="1" customWidth="1"/>
    <col min="7174" max="7174" width="6.5703125" style="1" customWidth="1"/>
    <col min="7175" max="7175" width="0" style="1" hidden="1" customWidth="1"/>
    <col min="7176" max="7176" width="15.140625" style="1" customWidth="1"/>
    <col min="7177" max="7177" width="5.42578125" style="1" customWidth="1"/>
    <col min="7178" max="7178" width="5.85546875" style="1" customWidth="1"/>
    <col min="7179" max="7179" width="5.5703125" style="1" customWidth="1"/>
    <col min="7180" max="7180" width="5.140625" style="1" customWidth="1"/>
    <col min="7181" max="7184" width="11.140625" style="1" customWidth="1"/>
    <col min="7185" max="7185" width="15.140625" style="1" customWidth="1"/>
    <col min="7186" max="7188" width="18.28515625" style="1" customWidth="1"/>
    <col min="7189" max="7189" width="23.85546875" style="1" customWidth="1"/>
    <col min="7190" max="7419" width="11.42578125" style="1"/>
    <col min="7420" max="7420" width="9.28515625" style="1" customWidth="1"/>
    <col min="7421" max="7421" width="5.5703125" style="1" customWidth="1"/>
    <col min="7422" max="7422" width="5.140625" style="1" customWidth="1"/>
    <col min="7423" max="7423" width="7.28515625" style="1" customWidth="1"/>
    <col min="7424" max="7424" width="16.5703125" style="1" customWidth="1"/>
    <col min="7425" max="7425" width="11" style="1" customWidth="1"/>
    <col min="7426" max="7426" width="10.7109375" style="1" customWidth="1"/>
    <col min="7427" max="7429" width="7.7109375" style="1" customWidth="1"/>
    <col min="7430" max="7430" width="6.5703125" style="1" customWidth="1"/>
    <col min="7431" max="7431" width="0" style="1" hidden="1" customWidth="1"/>
    <col min="7432" max="7432" width="15.140625" style="1" customWidth="1"/>
    <col min="7433" max="7433" width="5.42578125" style="1" customWidth="1"/>
    <col min="7434" max="7434" width="5.85546875" style="1" customWidth="1"/>
    <col min="7435" max="7435" width="5.5703125" style="1" customWidth="1"/>
    <col min="7436" max="7436" width="5.140625" style="1" customWidth="1"/>
    <col min="7437" max="7440" width="11.140625" style="1" customWidth="1"/>
    <col min="7441" max="7441" width="15.140625" style="1" customWidth="1"/>
    <col min="7442" max="7444" width="18.28515625" style="1" customWidth="1"/>
    <col min="7445" max="7445" width="23.85546875" style="1" customWidth="1"/>
    <col min="7446" max="7675" width="11.42578125" style="1"/>
    <col min="7676" max="7676" width="9.28515625" style="1" customWidth="1"/>
    <col min="7677" max="7677" width="5.5703125" style="1" customWidth="1"/>
    <col min="7678" max="7678" width="5.140625" style="1" customWidth="1"/>
    <col min="7679" max="7679" width="7.28515625" style="1" customWidth="1"/>
    <col min="7680" max="7680" width="16.5703125" style="1" customWidth="1"/>
    <col min="7681" max="7681" width="11" style="1" customWidth="1"/>
    <col min="7682" max="7682" width="10.7109375" style="1" customWidth="1"/>
    <col min="7683" max="7685" width="7.7109375" style="1" customWidth="1"/>
    <col min="7686" max="7686" width="6.5703125" style="1" customWidth="1"/>
    <col min="7687" max="7687" width="0" style="1" hidden="1" customWidth="1"/>
    <col min="7688" max="7688" width="15.140625" style="1" customWidth="1"/>
    <col min="7689" max="7689" width="5.42578125" style="1" customWidth="1"/>
    <col min="7690" max="7690" width="5.85546875" style="1" customWidth="1"/>
    <col min="7691" max="7691" width="5.5703125" style="1" customWidth="1"/>
    <col min="7692" max="7692" width="5.140625" style="1" customWidth="1"/>
    <col min="7693" max="7696" width="11.140625" style="1" customWidth="1"/>
    <col min="7697" max="7697" width="15.140625" style="1" customWidth="1"/>
    <col min="7698" max="7700" width="18.28515625" style="1" customWidth="1"/>
    <col min="7701" max="7701" width="23.85546875" style="1" customWidth="1"/>
    <col min="7702" max="7931" width="11.42578125" style="1"/>
    <col min="7932" max="7932" width="9.28515625" style="1" customWidth="1"/>
    <col min="7933" max="7933" width="5.5703125" style="1" customWidth="1"/>
    <col min="7934" max="7934" width="5.140625" style="1" customWidth="1"/>
    <col min="7935" max="7935" width="7.28515625" style="1" customWidth="1"/>
    <col min="7936" max="7936" width="16.5703125" style="1" customWidth="1"/>
    <col min="7937" max="7937" width="11" style="1" customWidth="1"/>
    <col min="7938" max="7938" width="10.7109375" style="1" customWidth="1"/>
    <col min="7939" max="7941" width="7.7109375" style="1" customWidth="1"/>
    <col min="7942" max="7942" width="6.5703125" style="1" customWidth="1"/>
    <col min="7943" max="7943" width="0" style="1" hidden="1" customWidth="1"/>
    <col min="7944" max="7944" width="15.140625" style="1" customWidth="1"/>
    <col min="7945" max="7945" width="5.42578125" style="1" customWidth="1"/>
    <col min="7946" max="7946" width="5.85546875" style="1" customWidth="1"/>
    <col min="7947" max="7947" width="5.5703125" style="1" customWidth="1"/>
    <col min="7948" max="7948" width="5.140625" style="1" customWidth="1"/>
    <col min="7949" max="7952" width="11.140625" style="1" customWidth="1"/>
    <col min="7953" max="7953" width="15.140625" style="1" customWidth="1"/>
    <col min="7954" max="7956" width="18.28515625" style="1" customWidth="1"/>
    <col min="7957" max="7957" width="23.85546875" style="1" customWidth="1"/>
    <col min="7958" max="8187" width="11.42578125" style="1"/>
    <col min="8188" max="8188" width="9.28515625" style="1" customWidth="1"/>
    <col min="8189" max="8189" width="5.5703125" style="1" customWidth="1"/>
    <col min="8190" max="8190" width="5.140625" style="1" customWidth="1"/>
    <col min="8191" max="8191" width="7.28515625" style="1" customWidth="1"/>
    <col min="8192" max="8192" width="16.5703125" style="1" customWidth="1"/>
    <col min="8193" max="8193" width="11" style="1" customWidth="1"/>
    <col min="8194" max="8194" width="10.7109375" style="1" customWidth="1"/>
    <col min="8195" max="8197" width="7.7109375" style="1" customWidth="1"/>
    <col min="8198" max="8198" width="6.5703125" style="1" customWidth="1"/>
    <col min="8199" max="8199" width="0" style="1" hidden="1" customWidth="1"/>
    <col min="8200" max="8200" width="15.140625" style="1" customWidth="1"/>
    <col min="8201" max="8201" width="5.42578125" style="1" customWidth="1"/>
    <col min="8202" max="8202" width="5.85546875" style="1" customWidth="1"/>
    <col min="8203" max="8203" width="5.5703125" style="1" customWidth="1"/>
    <col min="8204" max="8204" width="5.140625" style="1" customWidth="1"/>
    <col min="8205" max="8208" width="11.140625" style="1" customWidth="1"/>
    <col min="8209" max="8209" width="15.140625" style="1" customWidth="1"/>
    <col min="8210" max="8212" width="18.28515625" style="1" customWidth="1"/>
    <col min="8213" max="8213" width="23.85546875" style="1" customWidth="1"/>
    <col min="8214" max="8443" width="11.42578125" style="1"/>
    <col min="8444" max="8444" width="9.28515625" style="1" customWidth="1"/>
    <col min="8445" max="8445" width="5.5703125" style="1" customWidth="1"/>
    <col min="8446" max="8446" width="5.140625" style="1" customWidth="1"/>
    <col min="8447" max="8447" width="7.28515625" style="1" customWidth="1"/>
    <col min="8448" max="8448" width="16.5703125" style="1" customWidth="1"/>
    <col min="8449" max="8449" width="11" style="1" customWidth="1"/>
    <col min="8450" max="8450" width="10.7109375" style="1" customWidth="1"/>
    <col min="8451" max="8453" width="7.7109375" style="1" customWidth="1"/>
    <col min="8454" max="8454" width="6.5703125" style="1" customWidth="1"/>
    <col min="8455" max="8455" width="0" style="1" hidden="1" customWidth="1"/>
    <col min="8456" max="8456" width="15.140625" style="1" customWidth="1"/>
    <col min="8457" max="8457" width="5.42578125" style="1" customWidth="1"/>
    <col min="8458" max="8458" width="5.85546875" style="1" customWidth="1"/>
    <col min="8459" max="8459" width="5.5703125" style="1" customWidth="1"/>
    <col min="8460" max="8460" width="5.140625" style="1" customWidth="1"/>
    <col min="8461" max="8464" width="11.140625" style="1" customWidth="1"/>
    <col min="8465" max="8465" width="15.140625" style="1" customWidth="1"/>
    <col min="8466" max="8468" width="18.28515625" style="1" customWidth="1"/>
    <col min="8469" max="8469" width="23.85546875" style="1" customWidth="1"/>
    <col min="8470" max="8699" width="11.42578125" style="1"/>
    <col min="8700" max="8700" width="9.28515625" style="1" customWidth="1"/>
    <col min="8701" max="8701" width="5.5703125" style="1" customWidth="1"/>
    <col min="8702" max="8702" width="5.140625" style="1" customWidth="1"/>
    <col min="8703" max="8703" width="7.28515625" style="1" customWidth="1"/>
    <col min="8704" max="8704" width="16.5703125" style="1" customWidth="1"/>
    <col min="8705" max="8705" width="11" style="1" customWidth="1"/>
    <col min="8706" max="8706" width="10.7109375" style="1" customWidth="1"/>
    <col min="8707" max="8709" width="7.7109375" style="1" customWidth="1"/>
    <col min="8710" max="8710" width="6.5703125" style="1" customWidth="1"/>
    <col min="8711" max="8711" width="0" style="1" hidden="1" customWidth="1"/>
    <col min="8712" max="8712" width="15.140625" style="1" customWidth="1"/>
    <col min="8713" max="8713" width="5.42578125" style="1" customWidth="1"/>
    <col min="8714" max="8714" width="5.85546875" style="1" customWidth="1"/>
    <col min="8715" max="8715" width="5.5703125" style="1" customWidth="1"/>
    <col min="8716" max="8716" width="5.140625" style="1" customWidth="1"/>
    <col min="8717" max="8720" width="11.140625" style="1" customWidth="1"/>
    <col min="8721" max="8721" width="15.140625" style="1" customWidth="1"/>
    <col min="8722" max="8724" width="18.28515625" style="1" customWidth="1"/>
    <col min="8725" max="8725" width="23.85546875" style="1" customWidth="1"/>
    <col min="8726" max="8955" width="11.42578125" style="1"/>
    <col min="8956" max="8956" width="9.28515625" style="1" customWidth="1"/>
    <col min="8957" max="8957" width="5.5703125" style="1" customWidth="1"/>
    <col min="8958" max="8958" width="5.140625" style="1" customWidth="1"/>
    <col min="8959" max="8959" width="7.28515625" style="1" customWidth="1"/>
    <col min="8960" max="8960" width="16.5703125" style="1" customWidth="1"/>
    <col min="8961" max="8961" width="11" style="1" customWidth="1"/>
    <col min="8962" max="8962" width="10.7109375" style="1" customWidth="1"/>
    <col min="8963" max="8965" width="7.7109375" style="1" customWidth="1"/>
    <col min="8966" max="8966" width="6.5703125" style="1" customWidth="1"/>
    <col min="8967" max="8967" width="0" style="1" hidden="1" customWidth="1"/>
    <col min="8968" max="8968" width="15.140625" style="1" customWidth="1"/>
    <col min="8969" max="8969" width="5.42578125" style="1" customWidth="1"/>
    <col min="8970" max="8970" width="5.85546875" style="1" customWidth="1"/>
    <col min="8971" max="8971" width="5.5703125" style="1" customWidth="1"/>
    <col min="8972" max="8972" width="5.140625" style="1" customWidth="1"/>
    <col min="8973" max="8976" width="11.140625" style="1" customWidth="1"/>
    <col min="8977" max="8977" width="15.140625" style="1" customWidth="1"/>
    <col min="8978" max="8980" width="18.28515625" style="1" customWidth="1"/>
    <col min="8981" max="8981" width="23.85546875" style="1" customWidth="1"/>
    <col min="8982" max="9211" width="11.42578125" style="1"/>
    <col min="9212" max="9212" width="9.28515625" style="1" customWidth="1"/>
    <col min="9213" max="9213" width="5.5703125" style="1" customWidth="1"/>
    <col min="9214" max="9214" width="5.140625" style="1" customWidth="1"/>
    <col min="9215" max="9215" width="7.28515625" style="1" customWidth="1"/>
    <col min="9216" max="9216" width="16.5703125" style="1" customWidth="1"/>
    <col min="9217" max="9217" width="11" style="1" customWidth="1"/>
    <col min="9218" max="9218" width="10.7109375" style="1" customWidth="1"/>
    <col min="9219" max="9221" width="7.7109375" style="1" customWidth="1"/>
    <col min="9222" max="9222" width="6.5703125" style="1" customWidth="1"/>
    <col min="9223" max="9223" width="0" style="1" hidden="1" customWidth="1"/>
    <col min="9224" max="9224" width="15.140625" style="1" customWidth="1"/>
    <col min="9225" max="9225" width="5.42578125" style="1" customWidth="1"/>
    <col min="9226" max="9226" width="5.85546875" style="1" customWidth="1"/>
    <col min="9227" max="9227" width="5.5703125" style="1" customWidth="1"/>
    <col min="9228" max="9228" width="5.140625" style="1" customWidth="1"/>
    <col min="9229" max="9232" width="11.140625" style="1" customWidth="1"/>
    <col min="9233" max="9233" width="15.140625" style="1" customWidth="1"/>
    <col min="9234" max="9236" width="18.28515625" style="1" customWidth="1"/>
    <col min="9237" max="9237" width="23.85546875" style="1" customWidth="1"/>
    <col min="9238" max="9467" width="11.42578125" style="1"/>
    <col min="9468" max="9468" width="9.28515625" style="1" customWidth="1"/>
    <col min="9469" max="9469" width="5.5703125" style="1" customWidth="1"/>
    <col min="9470" max="9470" width="5.140625" style="1" customWidth="1"/>
    <col min="9471" max="9471" width="7.28515625" style="1" customWidth="1"/>
    <col min="9472" max="9472" width="16.5703125" style="1" customWidth="1"/>
    <col min="9473" max="9473" width="11" style="1" customWidth="1"/>
    <col min="9474" max="9474" width="10.7109375" style="1" customWidth="1"/>
    <col min="9475" max="9477" width="7.7109375" style="1" customWidth="1"/>
    <col min="9478" max="9478" width="6.5703125" style="1" customWidth="1"/>
    <col min="9479" max="9479" width="0" style="1" hidden="1" customWidth="1"/>
    <col min="9480" max="9480" width="15.140625" style="1" customWidth="1"/>
    <col min="9481" max="9481" width="5.42578125" style="1" customWidth="1"/>
    <col min="9482" max="9482" width="5.85546875" style="1" customWidth="1"/>
    <col min="9483" max="9483" width="5.5703125" style="1" customWidth="1"/>
    <col min="9484" max="9484" width="5.140625" style="1" customWidth="1"/>
    <col min="9485" max="9488" width="11.140625" style="1" customWidth="1"/>
    <col min="9489" max="9489" width="15.140625" style="1" customWidth="1"/>
    <col min="9490" max="9492" width="18.28515625" style="1" customWidth="1"/>
    <col min="9493" max="9493" width="23.85546875" style="1" customWidth="1"/>
    <col min="9494" max="9723" width="11.42578125" style="1"/>
    <col min="9724" max="9724" width="9.28515625" style="1" customWidth="1"/>
    <col min="9725" max="9725" width="5.5703125" style="1" customWidth="1"/>
    <col min="9726" max="9726" width="5.140625" style="1" customWidth="1"/>
    <col min="9727" max="9727" width="7.28515625" style="1" customWidth="1"/>
    <col min="9728" max="9728" width="16.5703125" style="1" customWidth="1"/>
    <col min="9729" max="9729" width="11" style="1" customWidth="1"/>
    <col min="9730" max="9730" width="10.7109375" style="1" customWidth="1"/>
    <col min="9731" max="9733" width="7.7109375" style="1" customWidth="1"/>
    <col min="9734" max="9734" width="6.5703125" style="1" customWidth="1"/>
    <col min="9735" max="9735" width="0" style="1" hidden="1" customWidth="1"/>
    <col min="9736" max="9736" width="15.140625" style="1" customWidth="1"/>
    <col min="9737" max="9737" width="5.42578125" style="1" customWidth="1"/>
    <col min="9738" max="9738" width="5.85546875" style="1" customWidth="1"/>
    <col min="9739" max="9739" width="5.5703125" style="1" customWidth="1"/>
    <col min="9740" max="9740" width="5.140625" style="1" customWidth="1"/>
    <col min="9741" max="9744" width="11.140625" style="1" customWidth="1"/>
    <col min="9745" max="9745" width="15.140625" style="1" customWidth="1"/>
    <col min="9746" max="9748" width="18.28515625" style="1" customWidth="1"/>
    <col min="9749" max="9749" width="23.85546875" style="1" customWidth="1"/>
    <col min="9750" max="9979" width="11.42578125" style="1"/>
    <col min="9980" max="9980" width="9.28515625" style="1" customWidth="1"/>
    <col min="9981" max="9981" width="5.5703125" style="1" customWidth="1"/>
    <col min="9982" max="9982" width="5.140625" style="1" customWidth="1"/>
    <col min="9983" max="9983" width="7.28515625" style="1" customWidth="1"/>
    <col min="9984" max="9984" width="16.5703125" style="1" customWidth="1"/>
    <col min="9985" max="9985" width="11" style="1" customWidth="1"/>
    <col min="9986" max="9986" width="10.7109375" style="1" customWidth="1"/>
    <col min="9987" max="9989" width="7.7109375" style="1" customWidth="1"/>
    <col min="9990" max="9990" width="6.5703125" style="1" customWidth="1"/>
    <col min="9991" max="9991" width="0" style="1" hidden="1" customWidth="1"/>
    <col min="9992" max="9992" width="15.140625" style="1" customWidth="1"/>
    <col min="9993" max="9993" width="5.42578125" style="1" customWidth="1"/>
    <col min="9994" max="9994" width="5.85546875" style="1" customWidth="1"/>
    <col min="9995" max="9995" width="5.5703125" style="1" customWidth="1"/>
    <col min="9996" max="9996" width="5.140625" style="1" customWidth="1"/>
    <col min="9997" max="10000" width="11.140625" style="1" customWidth="1"/>
    <col min="10001" max="10001" width="15.140625" style="1" customWidth="1"/>
    <col min="10002" max="10004" width="18.28515625" style="1" customWidth="1"/>
    <col min="10005" max="10005" width="23.85546875" style="1" customWidth="1"/>
    <col min="10006" max="10235" width="11.42578125" style="1"/>
    <col min="10236" max="10236" width="9.28515625" style="1" customWidth="1"/>
    <col min="10237" max="10237" width="5.5703125" style="1" customWidth="1"/>
    <col min="10238" max="10238" width="5.140625" style="1" customWidth="1"/>
    <col min="10239" max="10239" width="7.28515625" style="1" customWidth="1"/>
    <col min="10240" max="10240" width="16.5703125" style="1" customWidth="1"/>
    <col min="10241" max="10241" width="11" style="1" customWidth="1"/>
    <col min="10242" max="10242" width="10.7109375" style="1" customWidth="1"/>
    <col min="10243" max="10245" width="7.7109375" style="1" customWidth="1"/>
    <col min="10246" max="10246" width="6.5703125" style="1" customWidth="1"/>
    <col min="10247" max="10247" width="0" style="1" hidden="1" customWidth="1"/>
    <col min="10248" max="10248" width="15.140625" style="1" customWidth="1"/>
    <col min="10249" max="10249" width="5.42578125" style="1" customWidth="1"/>
    <col min="10250" max="10250" width="5.85546875" style="1" customWidth="1"/>
    <col min="10251" max="10251" width="5.5703125" style="1" customWidth="1"/>
    <col min="10252" max="10252" width="5.140625" style="1" customWidth="1"/>
    <col min="10253" max="10256" width="11.140625" style="1" customWidth="1"/>
    <col min="10257" max="10257" width="15.140625" style="1" customWidth="1"/>
    <col min="10258" max="10260" width="18.28515625" style="1" customWidth="1"/>
    <col min="10261" max="10261" width="23.85546875" style="1" customWidth="1"/>
    <col min="10262" max="10491" width="11.42578125" style="1"/>
    <col min="10492" max="10492" width="9.28515625" style="1" customWidth="1"/>
    <col min="10493" max="10493" width="5.5703125" style="1" customWidth="1"/>
    <col min="10494" max="10494" width="5.140625" style="1" customWidth="1"/>
    <col min="10495" max="10495" width="7.28515625" style="1" customWidth="1"/>
    <col min="10496" max="10496" width="16.5703125" style="1" customWidth="1"/>
    <col min="10497" max="10497" width="11" style="1" customWidth="1"/>
    <col min="10498" max="10498" width="10.7109375" style="1" customWidth="1"/>
    <col min="10499" max="10501" width="7.7109375" style="1" customWidth="1"/>
    <col min="10502" max="10502" width="6.5703125" style="1" customWidth="1"/>
    <col min="10503" max="10503" width="0" style="1" hidden="1" customWidth="1"/>
    <col min="10504" max="10504" width="15.140625" style="1" customWidth="1"/>
    <col min="10505" max="10505" width="5.42578125" style="1" customWidth="1"/>
    <col min="10506" max="10506" width="5.85546875" style="1" customWidth="1"/>
    <col min="10507" max="10507" width="5.5703125" style="1" customWidth="1"/>
    <col min="10508" max="10508" width="5.140625" style="1" customWidth="1"/>
    <col min="10509" max="10512" width="11.140625" style="1" customWidth="1"/>
    <col min="10513" max="10513" width="15.140625" style="1" customWidth="1"/>
    <col min="10514" max="10516" width="18.28515625" style="1" customWidth="1"/>
    <col min="10517" max="10517" width="23.85546875" style="1" customWidth="1"/>
    <col min="10518" max="10747" width="11.42578125" style="1"/>
    <col min="10748" max="10748" width="9.28515625" style="1" customWidth="1"/>
    <col min="10749" max="10749" width="5.5703125" style="1" customWidth="1"/>
    <col min="10750" max="10750" width="5.140625" style="1" customWidth="1"/>
    <col min="10751" max="10751" width="7.28515625" style="1" customWidth="1"/>
    <col min="10752" max="10752" width="16.5703125" style="1" customWidth="1"/>
    <col min="10753" max="10753" width="11" style="1" customWidth="1"/>
    <col min="10754" max="10754" width="10.7109375" style="1" customWidth="1"/>
    <col min="10755" max="10757" width="7.7109375" style="1" customWidth="1"/>
    <col min="10758" max="10758" width="6.5703125" style="1" customWidth="1"/>
    <col min="10759" max="10759" width="0" style="1" hidden="1" customWidth="1"/>
    <col min="10760" max="10760" width="15.140625" style="1" customWidth="1"/>
    <col min="10761" max="10761" width="5.42578125" style="1" customWidth="1"/>
    <col min="10762" max="10762" width="5.85546875" style="1" customWidth="1"/>
    <col min="10763" max="10763" width="5.5703125" style="1" customWidth="1"/>
    <col min="10764" max="10764" width="5.140625" style="1" customWidth="1"/>
    <col min="10765" max="10768" width="11.140625" style="1" customWidth="1"/>
    <col min="10769" max="10769" width="15.140625" style="1" customWidth="1"/>
    <col min="10770" max="10772" width="18.28515625" style="1" customWidth="1"/>
    <col min="10773" max="10773" width="23.85546875" style="1" customWidth="1"/>
    <col min="10774" max="11003" width="11.42578125" style="1"/>
    <col min="11004" max="11004" width="9.28515625" style="1" customWidth="1"/>
    <col min="11005" max="11005" width="5.5703125" style="1" customWidth="1"/>
    <col min="11006" max="11006" width="5.140625" style="1" customWidth="1"/>
    <col min="11007" max="11007" width="7.28515625" style="1" customWidth="1"/>
    <col min="11008" max="11008" width="16.5703125" style="1" customWidth="1"/>
    <col min="11009" max="11009" width="11" style="1" customWidth="1"/>
    <col min="11010" max="11010" width="10.7109375" style="1" customWidth="1"/>
    <col min="11011" max="11013" width="7.7109375" style="1" customWidth="1"/>
    <col min="11014" max="11014" width="6.5703125" style="1" customWidth="1"/>
    <col min="11015" max="11015" width="0" style="1" hidden="1" customWidth="1"/>
    <col min="11016" max="11016" width="15.140625" style="1" customWidth="1"/>
    <col min="11017" max="11017" width="5.42578125" style="1" customWidth="1"/>
    <col min="11018" max="11018" width="5.85546875" style="1" customWidth="1"/>
    <col min="11019" max="11019" width="5.5703125" style="1" customWidth="1"/>
    <col min="11020" max="11020" width="5.140625" style="1" customWidth="1"/>
    <col min="11021" max="11024" width="11.140625" style="1" customWidth="1"/>
    <col min="11025" max="11025" width="15.140625" style="1" customWidth="1"/>
    <col min="11026" max="11028" width="18.28515625" style="1" customWidth="1"/>
    <col min="11029" max="11029" width="23.85546875" style="1" customWidth="1"/>
    <col min="11030" max="11259" width="11.42578125" style="1"/>
    <col min="11260" max="11260" width="9.28515625" style="1" customWidth="1"/>
    <col min="11261" max="11261" width="5.5703125" style="1" customWidth="1"/>
    <col min="11262" max="11262" width="5.140625" style="1" customWidth="1"/>
    <col min="11263" max="11263" width="7.28515625" style="1" customWidth="1"/>
    <col min="11264" max="11264" width="16.5703125" style="1" customWidth="1"/>
    <col min="11265" max="11265" width="11" style="1" customWidth="1"/>
    <col min="11266" max="11266" width="10.7109375" style="1" customWidth="1"/>
    <col min="11267" max="11269" width="7.7109375" style="1" customWidth="1"/>
    <col min="11270" max="11270" width="6.5703125" style="1" customWidth="1"/>
    <col min="11271" max="11271" width="0" style="1" hidden="1" customWidth="1"/>
    <col min="11272" max="11272" width="15.140625" style="1" customWidth="1"/>
    <col min="11273" max="11273" width="5.42578125" style="1" customWidth="1"/>
    <col min="11274" max="11274" width="5.85546875" style="1" customWidth="1"/>
    <col min="11275" max="11275" width="5.5703125" style="1" customWidth="1"/>
    <col min="11276" max="11276" width="5.140625" style="1" customWidth="1"/>
    <col min="11277" max="11280" width="11.140625" style="1" customWidth="1"/>
    <col min="11281" max="11281" width="15.140625" style="1" customWidth="1"/>
    <col min="11282" max="11284" width="18.28515625" style="1" customWidth="1"/>
    <col min="11285" max="11285" width="23.85546875" style="1" customWidth="1"/>
    <col min="11286" max="11515" width="11.42578125" style="1"/>
    <col min="11516" max="11516" width="9.28515625" style="1" customWidth="1"/>
    <col min="11517" max="11517" width="5.5703125" style="1" customWidth="1"/>
    <col min="11518" max="11518" width="5.140625" style="1" customWidth="1"/>
    <col min="11519" max="11519" width="7.28515625" style="1" customWidth="1"/>
    <col min="11520" max="11520" width="16.5703125" style="1" customWidth="1"/>
    <col min="11521" max="11521" width="11" style="1" customWidth="1"/>
    <col min="11522" max="11522" width="10.7109375" style="1" customWidth="1"/>
    <col min="11523" max="11525" width="7.7109375" style="1" customWidth="1"/>
    <col min="11526" max="11526" width="6.5703125" style="1" customWidth="1"/>
    <col min="11527" max="11527" width="0" style="1" hidden="1" customWidth="1"/>
    <col min="11528" max="11528" width="15.140625" style="1" customWidth="1"/>
    <col min="11529" max="11529" width="5.42578125" style="1" customWidth="1"/>
    <col min="11530" max="11530" width="5.85546875" style="1" customWidth="1"/>
    <col min="11531" max="11531" width="5.5703125" style="1" customWidth="1"/>
    <col min="11532" max="11532" width="5.140625" style="1" customWidth="1"/>
    <col min="11533" max="11536" width="11.140625" style="1" customWidth="1"/>
    <col min="11537" max="11537" width="15.140625" style="1" customWidth="1"/>
    <col min="11538" max="11540" width="18.28515625" style="1" customWidth="1"/>
    <col min="11541" max="11541" width="23.85546875" style="1" customWidth="1"/>
    <col min="11542" max="11771" width="11.42578125" style="1"/>
    <col min="11772" max="11772" width="9.28515625" style="1" customWidth="1"/>
    <col min="11773" max="11773" width="5.5703125" style="1" customWidth="1"/>
    <col min="11774" max="11774" width="5.140625" style="1" customWidth="1"/>
    <col min="11775" max="11775" width="7.28515625" style="1" customWidth="1"/>
    <col min="11776" max="11776" width="16.5703125" style="1" customWidth="1"/>
    <col min="11777" max="11777" width="11" style="1" customWidth="1"/>
    <col min="11778" max="11778" width="10.7109375" style="1" customWidth="1"/>
    <col min="11779" max="11781" width="7.7109375" style="1" customWidth="1"/>
    <col min="11782" max="11782" width="6.5703125" style="1" customWidth="1"/>
    <col min="11783" max="11783" width="0" style="1" hidden="1" customWidth="1"/>
    <col min="11784" max="11784" width="15.140625" style="1" customWidth="1"/>
    <col min="11785" max="11785" width="5.42578125" style="1" customWidth="1"/>
    <col min="11786" max="11786" width="5.85546875" style="1" customWidth="1"/>
    <col min="11787" max="11787" width="5.5703125" style="1" customWidth="1"/>
    <col min="11788" max="11788" width="5.140625" style="1" customWidth="1"/>
    <col min="11789" max="11792" width="11.140625" style="1" customWidth="1"/>
    <col min="11793" max="11793" width="15.140625" style="1" customWidth="1"/>
    <col min="11794" max="11796" width="18.28515625" style="1" customWidth="1"/>
    <col min="11797" max="11797" width="23.85546875" style="1" customWidth="1"/>
    <col min="11798" max="12027" width="11.42578125" style="1"/>
    <col min="12028" max="12028" width="9.28515625" style="1" customWidth="1"/>
    <col min="12029" max="12029" width="5.5703125" style="1" customWidth="1"/>
    <col min="12030" max="12030" width="5.140625" style="1" customWidth="1"/>
    <col min="12031" max="12031" width="7.28515625" style="1" customWidth="1"/>
    <col min="12032" max="12032" width="16.5703125" style="1" customWidth="1"/>
    <col min="12033" max="12033" width="11" style="1" customWidth="1"/>
    <col min="12034" max="12034" width="10.7109375" style="1" customWidth="1"/>
    <col min="12035" max="12037" width="7.7109375" style="1" customWidth="1"/>
    <col min="12038" max="12038" width="6.5703125" style="1" customWidth="1"/>
    <col min="12039" max="12039" width="0" style="1" hidden="1" customWidth="1"/>
    <col min="12040" max="12040" width="15.140625" style="1" customWidth="1"/>
    <col min="12041" max="12041" width="5.42578125" style="1" customWidth="1"/>
    <col min="12042" max="12042" width="5.85546875" style="1" customWidth="1"/>
    <col min="12043" max="12043" width="5.5703125" style="1" customWidth="1"/>
    <col min="12044" max="12044" width="5.140625" style="1" customWidth="1"/>
    <col min="12045" max="12048" width="11.140625" style="1" customWidth="1"/>
    <col min="12049" max="12049" width="15.140625" style="1" customWidth="1"/>
    <col min="12050" max="12052" width="18.28515625" style="1" customWidth="1"/>
    <col min="12053" max="12053" width="23.85546875" style="1" customWidth="1"/>
    <col min="12054" max="12283" width="11.42578125" style="1"/>
    <col min="12284" max="12284" width="9.28515625" style="1" customWidth="1"/>
    <col min="12285" max="12285" width="5.5703125" style="1" customWidth="1"/>
    <col min="12286" max="12286" width="5.140625" style="1" customWidth="1"/>
    <col min="12287" max="12287" width="7.28515625" style="1" customWidth="1"/>
    <col min="12288" max="12288" width="16.5703125" style="1" customWidth="1"/>
    <col min="12289" max="12289" width="11" style="1" customWidth="1"/>
    <col min="12290" max="12290" width="10.7109375" style="1" customWidth="1"/>
    <col min="12291" max="12293" width="7.7109375" style="1" customWidth="1"/>
    <col min="12294" max="12294" width="6.5703125" style="1" customWidth="1"/>
    <col min="12295" max="12295" width="0" style="1" hidden="1" customWidth="1"/>
    <col min="12296" max="12296" width="15.140625" style="1" customWidth="1"/>
    <col min="12297" max="12297" width="5.42578125" style="1" customWidth="1"/>
    <col min="12298" max="12298" width="5.85546875" style="1" customWidth="1"/>
    <col min="12299" max="12299" width="5.5703125" style="1" customWidth="1"/>
    <col min="12300" max="12300" width="5.140625" style="1" customWidth="1"/>
    <col min="12301" max="12304" width="11.140625" style="1" customWidth="1"/>
    <col min="12305" max="12305" width="15.140625" style="1" customWidth="1"/>
    <col min="12306" max="12308" width="18.28515625" style="1" customWidth="1"/>
    <col min="12309" max="12309" width="23.85546875" style="1" customWidth="1"/>
    <col min="12310" max="12539" width="11.42578125" style="1"/>
    <col min="12540" max="12540" width="9.28515625" style="1" customWidth="1"/>
    <col min="12541" max="12541" width="5.5703125" style="1" customWidth="1"/>
    <col min="12542" max="12542" width="5.140625" style="1" customWidth="1"/>
    <col min="12543" max="12543" width="7.28515625" style="1" customWidth="1"/>
    <col min="12544" max="12544" width="16.5703125" style="1" customWidth="1"/>
    <col min="12545" max="12545" width="11" style="1" customWidth="1"/>
    <col min="12546" max="12546" width="10.7109375" style="1" customWidth="1"/>
    <col min="12547" max="12549" width="7.7109375" style="1" customWidth="1"/>
    <col min="12550" max="12550" width="6.5703125" style="1" customWidth="1"/>
    <col min="12551" max="12551" width="0" style="1" hidden="1" customWidth="1"/>
    <col min="12552" max="12552" width="15.140625" style="1" customWidth="1"/>
    <col min="12553" max="12553" width="5.42578125" style="1" customWidth="1"/>
    <col min="12554" max="12554" width="5.85546875" style="1" customWidth="1"/>
    <col min="12555" max="12555" width="5.5703125" style="1" customWidth="1"/>
    <col min="12556" max="12556" width="5.140625" style="1" customWidth="1"/>
    <col min="12557" max="12560" width="11.140625" style="1" customWidth="1"/>
    <col min="12561" max="12561" width="15.140625" style="1" customWidth="1"/>
    <col min="12562" max="12564" width="18.28515625" style="1" customWidth="1"/>
    <col min="12565" max="12565" width="23.85546875" style="1" customWidth="1"/>
    <col min="12566" max="12795" width="11.42578125" style="1"/>
    <col min="12796" max="12796" width="9.28515625" style="1" customWidth="1"/>
    <col min="12797" max="12797" width="5.5703125" style="1" customWidth="1"/>
    <col min="12798" max="12798" width="5.140625" style="1" customWidth="1"/>
    <col min="12799" max="12799" width="7.28515625" style="1" customWidth="1"/>
    <col min="12800" max="12800" width="16.5703125" style="1" customWidth="1"/>
    <col min="12801" max="12801" width="11" style="1" customWidth="1"/>
    <col min="12802" max="12802" width="10.7109375" style="1" customWidth="1"/>
    <col min="12803" max="12805" width="7.7109375" style="1" customWidth="1"/>
    <col min="12806" max="12806" width="6.5703125" style="1" customWidth="1"/>
    <col min="12807" max="12807" width="0" style="1" hidden="1" customWidth="1"/>
    <col min="12808" max="12808" width="15.140625" style="1" customWidth="1"/>
    <col min="12809" max="12809" width="5.42578125" style="1" customWidth="1"/>
    <col min="12810" max="12810" width="5.85546875" style="1" customWidth="1"/>
    <col min="12811" max="12811" width="5.5703125" style="1" customWidth="1"/>
    <col min="12812" max="12812" width="5.140625" style="1" customWidth="1"/>
    <col min="12813" max="12816" width="11.140625" style="1" customWidth="1"/>
    <col min="12817" max="12817" width="15.140625" style="1" customWidth="1"/>
    <col min="12818" max="12820" width="18.28515625" style="1" customWidth="1"/>
    <col min="12821" max="12821" width="23.85546875" style="1" customWidth="1"/>
    <col min="12822" max="13051" width="11.42578125" style="1"/>
    <col min="13052" max="13052" width="9.28515625" style="1" customWidth="1"/>
    <col min="13053" max="13053" width="5.5703125" style="1" customWidth="1"/>
    <col min="13054" max="13054" width="5.140625" style="1" customWidth="1"/>
    <col min="13055" max="13055" width="7.28515625" style="1" customWidth="1"/>
    <col min="13056" max="13056" width="16.5703125" style="1" customWidth="1"/>
    <col min="13057" max="13057" width="11" style="1" customWidth="1"/>
    <col min="13058" max="13058" width="10.7109375" style="1" customWidth="1"/>
    <col min="13059" max="13061" width="7.7109375" style="1" customWidth="1"/>
    <col min="13062" max="13062" width="6.5703125" style="1" customWidth="1"/>
    <col min="13063" max="13063" width="0" style="1" hidden="1" customWidth="1"/>
    <col min="13064" max="13064" width="15.140625" style="1" customWidth="1"/>
    <col min="13065" max="13065" width="5.42578125" style="1" customWidth="1"/>
    <col min="13066" max="13066" width="5.85546875" style="1" customWidth="1"/>
    <col min="13067" max="13067" width="5.5703125" style="1" customWidth="1"/>
    <col min="13068" max="13068" width="5.140625" style="1" customWidth="1"/>
    <col min="13069" max="13072" width="11.140625" style="1" customWidth="1"/>
    <col min="13073" max="13073" width="15.140625" style="1" customWidth="1"/>
    <col min="13074" max="13076" width="18.28515625" style="1" customWidth="1"/>
    <col min="13077" max="13077" width="23.85546875" style="1" customWidth="1"/>
    <col min="13078" max="13307" width="11.42578125" style="1"/>
    <col min="13308" max="13308" width="9.28515625" style="1" customWidth="1"/>
    <col min="13309" max="13309" width="5.5703125" style="1" customWidth="1"/>
    <col min="13310" max="13310" width="5.140625" style="1" customWidth="1"/>
    <col min="13311" max="13311" width="7.28515625" style="1" customWidth="1"/>
    <col min="13312" max="13312" width="16.5703125" style="1" customWidth="1"/>
    <col min="13313" max="13313" width="11" style="1" customWidth="1"/>
    <col min="13314" max="13314" width="10.7109375" style="1" customWidth="1"/>
    <col min="13315" max="13317" width="7.7109375" style="1" customWidth="1"/>
    <col min="13318" max="13318" width="6.5703125" style="1" customWidth="1"/>
    <col min="13319" max="13319" width="0" style="1" hidden="1" customWidth="1"/>
    <col min="13320" max="13320" width="15.140625" style="1" customWidth="1"/>
    <col min="13321" max="13321" width="5.42578125" style="1" customWidth="1"/>
    <col min="13322" max="13322" width="5.85546875" style="1" customWidth="1"/>
    <col min="13323" max="13323" width="5.5703125" style="1" customWidth="1"/>
    <col min="13324" max="13324" width="5.140625" style="1" customWidth="1"/>
    <col min="13325" max="13328" width="11.140625" style="1" customWidth="1"/>
    <col min="13329" max="13329" width="15.140625" style="1" customWidth="1"/>
    <col min="13330" max="13332" width="18.28515625" style="1" customWidth="1"/>
    <col min="13333" max="13333" width="23.85546875" style="1" customWidth="1"/>
    <col min="13334" max="13563" width="11.42578125" style="1"/>
    <col min="13564" max="13564" width="9.28515625" style="1" customWidth="1"/>
    <col min="13565" max="13565" width="5.5703125" style="1" customWidth="1"/>
    <col min="13566" max="13566" width="5.140625" style="1" customWidth="1"/>
    <col min="13567" max="13567" width="7.28515625" style="1" customWidth="1"/>
    <col min="13568" max="13568" width="16.5703125" style="1" customWidth="1"/>
    <col min="13569" max="13569" width="11" style="1" customWidth="1"/>
    <col min="13570" max="13570" width="10.7109375" style="1" customWidth="1"/>
    <col min="13571" max="13573" width="7.7109375" style="1" customWidth="1"/>
    <col min="13574" max="13574" width="6.5703125" style="1" customWidth="1"/>
    <col min="13575" max="13575" width="0" style="1" hidden="1" customWidth="1"/>
    <col min="13576" max="13576" width="15.140625" style="1" customWidth="1"/>
    <col min="13577" max="13577" width="5.42578125" style="1" customWidth="1"/>
    <col min="13578" max="13578" width="5.85546875" style="1" customWidth="1"/>
    <col min="13579" max="13579" width="5.5703125" style="1" customWidth="1"/>
    <col min="13580" max="13580" width="5.140625" style="1" customWidth="1"/>
    <col min="13581" max="13584" width="11.140625" style="1" customWidth="1"/>
    <col min="13585" max="13585" width="15.140625" style="1" customWidth="1"/>
    <col min="13586" max="13588" width="18.28515625" style="1" customWidth="1"/>
    <col min="13589" max="13589" width="23.85546875" style="1" customWidth="1"/>
    <col min="13590" max="13819" width="11.42578125" style="1"/>
    <col min="13820" max="13820" width="9.28515625" style="1" customWidth="1"/>
    <col min="13821" max="13821" width="5.5703125" style="1" customWidth="1"/>
    <col min="13822" max="13822" width="5.140625" style="1" customWidth="1"/>
    <col min="13823" max="13823" width="7.28515625" style="1" customWidth="1"/>
    <col min="13824" max="13824" width="16.5703125" style="1" customWidth="1"/>
    <col min="13825" max="13825" width="11" style="1" customWidth="1"/>
    <col min="13826" max="13826" width="10.7109375" style="1" customWidth="1"/>
    <col min="13827" max="13829" width="7.7109375" style="1" customWidth="1"/>
    <col min="13830" max="13830" width="6.5703125" style="1" customWidth="1"/>
    <col min="13831" max="13831" width="0" style="1" hidden="1" customWidth="1"/>
    <col min="13832" max="13832" width="15.140625" style="1" customWidth="1"/>
    <col min="13833" max="13833" width="5.42578125" style="1" customWidth="1"/>
    <col min="13834" max="13834" width="5.85546875" style="1" customWidth="1"/>
    <col min="13835" max="13835" width="5.5703125" style="1" customWidth="1"/>
    <col min="13836" max="13836" width="5.140625" style="1" customWidth="1"/>
    <col min="13837" max="13840" width="11.140625" style="1" customWidth="1"/>
    <col min="13841" max="13841" width="15.140625" style="1" customWidth="1"/>
    <col min="13842" max="13844" width="18.28515625" style="1" customWidth="1"/>
    <col min="13845" max="13845" width="23.85546875" style="1" customWidth="1"/>
    <col min="13846" max="14075" width="11.42578125" style="1"/>
    <col min="14076" max="14076" width="9.28515625" style="1" customWidth="1"/>
    <col min="14077" max="14077" width="5.5703125" style="1" customWidth="1"/>
    <col min="14078" max="14078" width="5.140625" style="1" customWidth="1"/>
    <col min="14079" max="14079" width="7.28515625" style="1" customWidth="1"/>
    <col min="14080" max="14080" width="16.5703125" style="1" customWidth="1"/>
    <col min="14081" max="14081" width="11" style="1" customWidth="1"/>
    <col min="14082" max="14082" width="10.7109375" style="1" customWidth="1"/>
    <col min="14083" max="14085" width="7.7109375" style="1" customWidth="1"/>
    <col min="14086" max="14086" width="6.5703125" style="1" customWidth="1"/>
    <col min="14087" max="14087" width="0" style="1" hidden="1" customWidth="1"/>
    <col min="14088" max="14088" width="15.140625" style="1" customWidth="1"/>
    <col min="14089" max="14089" width="5.42578125" style="1" customWidth="1"/>
    <col min="14090" max="14090" width="5.85546875" style="1" customWidth="1"/>
    <col min="14091" max="14091" width="5.5703125" style="1" customWidth="1"/>
    <col min="14092" max="14092" width="5.140625" style="1" customWidth="1"/>
    <col min="14093" max="14096" width="11.140625" style="1" customWidth="1"/>
    <col min="14097" max="14097" width="15.140625" style="1" customWidth="1"/>
    <col min="14098" max="14100" width="18.28515625" style="1" customWidth="1"/>
    <col min="14101" max="14101" width="23.85546875" style="1" customWidth="1"/>
    <col min="14102" max="14331" width="11.42578125" style="1"/>
    <col min="14332" max="14332" width="9.28515625" style="1" customWidth="1"/>
    <col min="14333" max="14333" width="5.5703125" style="1" customWidth="1"/>
    <col min="14334" max="14334" width="5.140625" style="1" customWidth="1"/>
    <col min="14335" max="14335" width="7.28515625" style="1" customWidth="1"/>
    <col min="14336" max="14336" width="16.5703125" style="1" customWidth="1"/>
    <col min="14337" max="14337" width="11" style="1" customWidth="1"/>
    <col min="14338" max="14338" width="10.7109375" style="1" customWidth="1"/>
    <col min="14339" max="14341" width="7.7109375" style="1" customWidth="1"/>
    <col min="14342" max="14342" width="6.5703125" style="1" customWidth="1"/>
    <col min="14343" max="14343" width="0" style="1" hidden="1" customWidth="1"/>
    <col min="14344" max="14344" width="15.140625" style="1" customWidth="1"/>
    <col min="14345" max="14345" width="5.42578125" style="1" customWidth="1"/>
    <col min="14346" max="14346" width="5.85546875" style="1" customWidth="1"/>
    <col min="14347" max="14347" width="5.5703125" style="1" customWidth="1"/>
    <col min="14348" max="14348" width="5.140625" style="1" customWidth="1"/>
    <col min="14349" max="14352" width="11.140625" style="1" customWidth="1"/>
    <col min="14353" max="14353" width="15.140625" style="1" customWidth="1"/>
    <col min="14354" max="14356" width="18.28515625" style="1" customWidth="1"/>
    <col min="14357" max="14357" width="23.85546875" style="1" customWidth="1"/>
    <col min="14358" max="14587" width="11.42578125" style="1"/>
    <col min="14588" max="14588" width="9.28515625" style="1" customWidth="1"/>
    <col min="14589" max="14589" width="5.5703125" style="1" customWidth="1"/>
    <col min="14590" max="14590" width="5.140625" style="1" customWidth="1"/>
    <col min="14591" max="14591" width="7.28515625" style="1" customWidth="1"/>
    <col min="14592" max="14592" width="16.5703125" style="1" customWidth="1"/>
    <col min="14593" max="14593" width="11" style="1" customWidth="1"/>
    <col min="14594" max="14594" width="10.7109375" style="1" customWidth="1"/>
    <col min="14595" max="14597" width="7.7109375" style="1" customWidth="1"/>
    <col min="14598" max="14598" width="6.5703125" style="1" customWidth="1"/>
    <col min="14599" max="14599" width="0" style="1" hidden="1" customWidth="1"/>
    <col min="14600" max="14600" width="15.140625" style="1" customWidth="1"/>
    <col min="14601" max="14601" width="5.42578125" style="1" customWidth="1"/>
    <col min="14602" max="14602" width="5.85546875" style="1" customWidth="1"/>
    <col min="14603" max="14603" width="5.5703125" style="1" customWidth="1"/>
    <col min="14604" max="14604" width="5.140625" style="1" customWidth="1"/>
    <col min="14605" max="14608" width="11.140625" style="1" customWidth="1"/>
    <col min="14609" max="14609" width="15.140625" style="1" customWidth="1"/>
    <col min="14610" max="14612" width="18.28515625" style="1" customWidth="1"/>
    <col min="14613" max="14613" width="23.85546875" style="1" customWidth="1"/>
    <col min="14614" max="14843" width="11.42578125" style="1"/>
    <col min="14844" max="14844" width="9.28515625" style="1" customWidth="1"/>
    <col min="14845" max="14845" width="5.5703125" style="1" customWidth="1"/>
    <col min="14846" max="14846" width="5.140625" style="1" customWidth="1"/>
    <col min="14847" max="14847" width="7.28515625" style="1" customWidth="1"/>
    <col min="14848" max="14848" width="16.5703125" style="1" customWidth="1"/>
    <col min="14849" max="14849" width="11" style="1" customWidth="1"/>
    <col min="14850" max="14850" width="10.7109375" style="1" customWidth="1"/>
    <col min="14851" max="14853" width="7.7109375" style="1" customWidth="1"/>
    <col min="14854" max="14854" width="6.5703125" style="1" customWidth="1"/>
    <col min="14855" max="14855" width="0" style="1" hidden="1" customWidth="1"/>
    <col min="14856" max="14856" width="15.140625" style="1" customWidth="1"/>
    <col min="14857" max="14857" width="5.42578125" style="1" customWidth="1"/>
    <col min="14858" max="14858" width="5.85546875" style="1" customWidth="1"/>
    <col min="14859" max="14859" width="5.5703125" style="1" customWidth="1"/>
    <col min="14860" max="14860" width="5.140625" style="1" customWidth="1"/>
    <col min="14861" max="14864" width="11.140625" style="1" customWidth="1"/>
    <col min="14865" max="14865" width="15.140625" style="1" customWidth="1"/>
    <col min="14866" max="14868" width="18.28515625" style="1" customWidth="1"/>
    <col min="14869" max="14869" width="23.85546875" style="1" customWidth="1"/>
    <col min="14870" max="15099" width="11.42578125" style="1"/>
    <col min="15100" max="15100" width="9.28515625" style="1" customWidth="1"/>
    <col min="15101" max="15101" width="5.5703125" style="1" customWidth="1"/>
    <col min="15102" max="15102" width="5.140625" style="1" customWidth="1"/>
    <col min="15103" max="15103" width="7.28515625" style="1" customWidth="1"/>
    <col min="15104" max="15104" width="16.5703125" style="1" customWidth="1"/>
    <col min="15105" max="15105" width="11" style="1" customWidth="1"/>
    <col min="15106" max="15106" width="10.7109375" style="1" customWidth="1"/>
    <col min="15107" max="15109" width="7.7109375" style="1" customWidth="1"/>
    <col min="15110" max="15110" width="6.5703125" style="1" customWidth="1"/>
    <col min="15111" max="15111" width="0" style="1" hidden="1" customWidth="1"/>
    <col min="15112" max="15112" width="15.140625" style="1" customWidth="1"/>
    <col min="15113" max="15113" width="5.42578125" style="1" customWidth="1"/>
    <col min="15114" max="15114" width="5.85546875" style="1" customWidth="1"/>
    <col min="15115" max="15115" width="5.5703125" style="1" customWidth="1"/>
    <col min="15116" max="15116" width="5.140625" style="1" customWidth="1"/>
    <col min="15117" max="15120" width="11.140625" style="1" customWidth="1"/>
    <col min="15121" max="15121" width="15.140625" style="1" customWidth="1"/>
    <col min="15122" max="15124" width="18.28515625" style="1" customWidth="1"/>
    <col min="15125" max="15125" width="23.85546875" style="1" customWidth="1"/>
    <col min="15126" max="15355" width="11.42578125" style="1"/>
    <col min="15356" max="15356" width="9.28515625" style="1" customWidth="1"/>
    <col min="15357" max="15357" width="5.5703125" style="1" customWidth="1"/>
    <col min="15358" max="15358" width="5.140625" style="1" customWidth="1"/>
    <col min="15359" max="15359" width="7.28515625" style="1" customWidth="1"/>
    <col min="15360" max="15360" width="16.5703125" style="1" customWidth="1"/>
    <col min="15361" max="15361" width="11" style="1" customWidth="1"/>
    <col min="15362" max="15362" width="10.7109375" style="1" customWidth="1"/>
    <col min="15363" max="15365" width="7.7109375" style="1" customWidth="1"/>
    <col min="15366" max="15366" width="6.5703125" style="1" customWidth="1"/>
    <col min="15367" max="15367" width="0" style="1" hidden="1" customWidth="1"/>
    <col min="15368" max="15368" width="15.140625" style="1" customWidth="1"/>
    <col min="15369" max="15369" width="5.42578125" style="1" customWidth="1"/>
    <col min="15370" max="15370" width="5.85546875" style="1" customWidth="1"/>
    <col min="15371" max="15371" width="5.5703125" style="1" customWidth="1"/>
    <col min="15372" max="15372" width="5.140625" style="1" customWidth="1"/>
    <col min="15373" max="15376" width="11.140625" style="1" customWidth="1"/>
    <col min="15377" max="15377" width="15.140625" style="1" customWidth="1"/>
    <col min="15378" max="15380" width="18.28515625" style="1" customWidth="1"/>
    <col min="15381" max="15381" width="23.85546875" style="1" customWidth="1"/>
    <col min="15382" max="15611" width="11.42578125" style="1"/>
    <col min="15612" max="15612" width="9.28515625" style="1" customWidth="1"/>
    <col min="15613" max="15613" width="5.5703125" style="1" customWidth="1"/>
    <col min="15614" max="15614" width="5.140625" style="1" customWidth="1"/>
    <col min="15615" max="15615" width="7.28515625" style="1" customWidth="1"/>
    <col min="15616" max="15616" width="16.5703125" style="1" customWidth="1"/>
    <col min="15617" max="15617" width="11" style="1" customWidth="1"/>
    <col min="15618" max="15618" width="10.7109375" style="1" customWidth="1"/>
    <col min="15619" max="15621" width="7.7109375" style="1" customWidth="1"/>
    <col min="15622" max="15622" width="6.5703125" style="1" customWidth="1"/>
    <col min="15623" max="15623" width="0" style="1" hidden="1" customWidth="1"/>
    <col min="15624" max="15624" width="15.140625" style="1" customWidth="1"/>
    <col min="15625" max="15625" width="5.42578125" style="1" customWidth="1"/>
    <col min="15626" max="15626" width="5.85546875" style="1" customWidth="1"/>
    <col min="15627" max="15627" width="5.5703125" style="1" customWidth="1"/>
    <col min="15628" max="15628" width="5.140625" style="1" customWidth="1"/>
    <col min="15629" max="15632" width="11.140625" style="1" customWidth="1"/>
    <col min="15633" max="15633" width="15.140625" style="1" customWidth="1"/>
    <col min="15634" max="15636" width="18.28515625" style="1" customWidth="1"/>
    <col min="15637" max="15637" width="23.85546875" style="1" customWidth="1"/>
    <col min="15638" max="15867" width="11.42578125" style="1"/>
    <col min="15868" max="15868" width="9.28515625" style="1" customWidth="1"/>
    <col min="15869" max="15869" width="5.5703125" style="1" customWidth="1"/>
    <col min="15870" max="15870" width="5.140625" style="1" customWidth="1"/>
    <col min="15871" max="15871" width="7.28515625" style="1" customWidth="1"/>
    <col min="15872" max="15872" width="16.5703125" style="1" customWidth="1"/>
    <col min="15873" max="15873" width="11" style="1" customWidth="1"/>
    <col min="15874" max="15874" width="10.7109375" style="1" customWidth="1"/>
    <col min="15875" max="15877" width="7.7109375" style="1" customWidth="1"/>
    <col min="15878" max="15878" width="6.5703125" style="1" customWidth="1"/>
    <col min="15879" max="15879" width="0" style="1" hidden="1" customWidth="1"/>
    <col min="15880" max="15880" width="15.140625" style="1" customWidth="1"/>
    <col min="15881" max="15881" width="5.42578125" style="1" customWidth="1"/>
    <col min="15882" max="15882" width="5.85546875" style="1" customWidth="1"/>
    <col min="15883" max="15883" width="5.5703125" style="1" customWidth="1"/>
    <col min="15884" max="15884" width="5.140625" style="1" customWidth="1"/>
    <col min="15885" max="15888" width="11.140625" style="1" customWidth="1"/>
    <col min="15889" max="15889" width="15.140625" style="1" customWidth="1"/>
    <col min="15890" max="15892" width="18.28515625" style="1" customWidth="1"/>
    <col min="15893" max="15893" width="23.85546875" style="1" customWidth="1"/>
    <col min="15894" max="16123" width="11.42578125" style="1"/>
    <col min="16124" max="16124" width="9.28515625" style="1" customWidth="1"/>
    <col min="16125" max="16125" width="5.5703125" style="1" customWidth="1"/>
    <col min="16126" max="16126" width="5.140625" style="1" customWidth="1"/>
    <col min="16127" max="16127" width="7.28515625" style="1" customWidth="1"/>
    <col min="16128" max="16128" width="16.5703125" style="1" customWidth="1"/>
    <col min="16129" max="16129" width="11" style="1" customWidth="1"/>
    <col min="16130" max="16130" width="10.7109375" style="1" customWidth="1"/>
    <col min="16131" max="16133" width="7.7109375" style="1" customWidth="1"/>
    <col min="16134" max="16134" width="6.5703125" style="1" customWidth="1"/>
    <col min="16135" max="16135" width="0" style="1" hidden="1" customWidth="1"/>
    <col min="16136" max="16136" width="15.140625" style="1" customWidth="1"/>
    <col min="16137" max="16137" width="5.42578125" style="1" customWidth="1"/>
    <col min="16138" max="16138" width="5.85546875" style="1" customWidth="1"/>
    <col min="16139" max="16139" width="5.5703125" style="1" customWidth="1"/>
    <col min="16140" max="16140" width="5.140625" style="1" customWidth="1"/>
    <col min="16141" max="16144" width="11.140625" style="1" customWidth="1"/>
    <col min="16145" max="16145" width="15.140625" style="1" customWidth="1"/>
    <col min="16146" max="16148" width="18.28515625" style="1" customWidth="1"/>
    <col min="16149" max="16149" width="23.85546875" style="1" customWidth="1"/>
    <col min="16150" max="16384" width="11.42578125" style="1"/>
  </cols>
  <sheetData>
    <row r="1" spans="1:24" x14ac:dyDescent="0.2">
      <c r="Q1" s="1"/>
      <c r="R1" s="1"/>
      <c r="S1" s="1"/>
      <c r="T1" s="1"/>
      <c r="U1" s="1"/>
    </row>
    <row r="2" spans="1:24" x14ac:dyDescent="0.2">
      <c r="A2" s="172" t="s">
        <v>215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64"/>
    </row>
    <row r="3" spans="1:24" ht="24.75" customHeight="1" x14ac:dyDescent="0.2">
      <c r="A3" s="173" t="s">
        <v>20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65"/>
    </row>
    <row r="4" spans="1:24" s="2" customFormat="1" ht="30" customHeight="1" thickBot="1" x14ac:dyDescent="0.25">
      <c r="A4" s="174" t="s">
        <v>151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64"/>
    </row>
    <row r="5" spans="1:24" s="3" customFormat="1" ht="10.5" customHeight="1" x14ac:dyDescent="0.15">
      <c r="A5" s="175" t="s">
        <v>152</v>
      </c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7"/>
      <c r="X5" s="66"/>
    </row>
    <row r="6" spans="1:24" s="3" customFormat="1" ht="5.25" customHeight="1" x14ac:dyDescent="0.15">
      <c r="A6" s="67"/>
      <c r="B6" s="178"/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80"/>
      <c r="X6" s="68"/>
    </row>
    <row r="7" spans="1:24" ht="21.75" customHeight="1" x14ac:dyDescent="0.2">
      <c r="A7" s="181" t="s">
        <v>153</v>
      </c>
      <c r="B7" s="182"/>
      <c r="C7" s="182"/>
      <c r="D7" s="182"/>
      <c r="E7" s="182"/>
      <c r="F7" s="182"/>
      <c r="G7" s="182"/>
      <c r="H7" s="182"/>
      <c r="I7" s="69"/>
      <c r="J7" s="69"/>
      <c r="K7" s="69"/>
      <c r="L7" s="69"/>
      <c r="M7" s="69"/>
      <c r="N7" s="183" t="s">
        <v>154</v>
      </c>
      <c r="O7" s="183"/>
      <c r="P7" s="183"/>
      <c r="Q7" s="182" t="s">
        <v>155</v>
      </c>
      <c r="R7" s="182"/>
      <c r="S7" s="182"/>
      <c r="T7" s="182"/>
      <c r="U7" s="182"/>
      <c r="V7" s="182"/>
      <c r="W7" s="184"/>
      <c r="X7" s="70"/>
    </row>
    <row r="8" spans="1:24" s="2" customFormat="1" ht="5.25" customHeight="1" x14ac:dyDescent="0.2">
      <c r="A8" s="185"/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186"/>
      <c r="M8" s="186"/>
      <c r="N8" s="186"/>
      <c r="O8" s="186"/>
      <c r="P8" s="186"/>
      <c r="Q8" s="186"/>
      <c r="R8" s="186"/>
      <c r="S8" s="186"/>
      <c r="T8" s="186"/>
      <c r="U8" s="186"/>
      <c r="V8" s="186"/>
      <c r="W8" s="187"/>
      <c r="X8" s="71"/>
    </row>
    <row r="9" spans="1:24" s="2" customFormat="1" ht="19.5" customHeight="1" x14ac:dyDescent="0.2">
      <c r="A9" s="153" t="s">
        <v>156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54"/>
      <c r="V9" s="154"/>
      <c r="W9" s="155"/>
      <c r="X9" s="66"/>
    </row>
    <row r="10" spans="1:24" s="2" customFormat="1" ht="5.25" customHeight="1" x14ac:dyDescent="0.2">
      <c r="A10" s="67"/>
      <c r="B10" s="156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8"/>
      <c r="X10" s="71"/>
    </row>
    <row r="11" spans="1:24" ht="21" customHeight="1" thickBot="1" x14ac:dyDescent="0.25">
      <c r="A11" s="159" t="s">
        <v>157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1"/>
      <c r="X11" s="66"/>
    </row>
    <row r="12" spans="1:24" s="2" customFormat="1" ht="8.25" customHeight="1" thickBot="1" x14ac:dyDescent="0.25">
      <c r="A12" s="67"/>
      <c r="B12" s="188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89"/>
      <c r="V12" s="189"/>
      <c r="W12" s="189"/>
      <c r="X12" s="71"/>
    </row>
    <row r="13" spans="1:24" ht="17.25" customHeight="1" thickBot="1" x14ac:dyDescent="0.25">
      <c r="A13" s="169" t="s">
        <v>158</v>
      </c>
      <c r="B13" s="170"/>
      <c r="C13" s="170"/>
      <c r="D13" s="170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1"/>
      <c r="X13" s="72"/>
    </row>
    <row r="14" spans="1:24" s="7" customFormat="1" ht="16.5" customHeight="1" thickBot="1" x14ac:dyDescent="0.2">
      <c r="A14" s="190" t="s">
        <v>159</v>
      </c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  <c r="U14" s="191"/>
      <c r="V14" s="191"/>
      <c r="W14" s="192"/>
      <c r="X14" s="73"/>
    </row>
    <row r="15" spans="1:24" s="2" customFormat="1" ht="4.5" customHeight="1" x14ac:dyDescent="0.2">
      <c r="A15" s="74"/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6"/>
      <c r="X15" s="77"/>
    </row>
    <row r="16" spans="1:24" s="2" customFormat="1" ht="19.5" customHeight="1" x14ac:dyDescent="0.2">
      <c r="A16" s="78" t="s">
        <v>0</v>
      </c>
      <c r="B16" s="79"/>
      <c r="C16" s="168" t="s">
        <v>160</v>
      </c>
      <c r="D16" s="168"/>
      <c r="E16" s="168"/>
      <c r="F16" s="168"/>
      <c r="G16" s="168"/>
      <c r="H16" s="168"/>
      <c r="I16" s="168"/>
      <c r="J16" s="168"/>
      <c r="K16" s="168"/>
      <c r="L16" s="168"/>
      <c r="M16" s="168"/>
      <c r="N16" s="80" t="s">
        <v>161</v>
      </c>
      <c r="O16" s="81"/>
      <c r="P16" s="162" t="s">
        <v>162</v>
      </c>
      <c r="Q16" s="163"/>
      <c r="R16" s="163"/>
      <c r="S16" s="163"/>
      <c r="T16" s="163"/>
      <c r="U16" s="163"/>
      <c r="V16" s="163"/>
      <c r="W16" s="164"/>
      <c r="X16" s="82"/>
    </row>
    <row r="17" spans="1:24" s="2" customFormat="1" ht="3.75" customHeight="1" x14ac:dyDescent="0.2">
      <c r="A17" s="83"/>
      <c r="B17" s="165"/>
      <c r="C17" s="166"/>
      <c r="D17" s="166"/>
      <c r="E17" s="166"/>
      <c r="F17" s="166"/>
      <c r="G17" s="166"/>
      <c r="H17" s="166"/>
      <c r="I17" s="166"/>
      <c r="J17" s="166"/>
      <c r="K17" s="166"/>
      <c r="L17" s="166"/>
      <c r="M17" s="167"/>
      <c r="N17" s="84"/>
      <c r="O17" s="85"/>
      <c r="P17" s="86"/>
      <c r="Q17" s="86"/>
      <c r="R17" s="86"/>
      <c r="S17" s="86"/>
      <c r="T17" s="86"/>
      <c r="U17" s="86"/>
      <c r="V17" s="86"/>
      <c r="W17" s="87"/>
      <c r="X17" s="88"/>
    </row>
    <row r="18" spans="1:24" s="2" customFormat="1" ht="19.5" customHeight="1" x14ac:dyDescent="0.2">
      <c r="A18" s="78" t="s">
        <v>1</v>
      </c>
      <c r="B18" s="79"/>
      <c r="C18" s="168" t="s">
        <v>163</v>
      </c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80" t="s">
        <v>164</v>
      </c>
      <c r="O18" s="81"/>
      <c r="P18" s="162" t="s">
        <v>165</v>
      </c>
      <c r="Q18" s="163"/>
      <c r="R18" s="163"/>
      <c r="S18" s="163"/>
      <c r="T18" s="163"/>
      <c r="U18" s="163"/>
      <c r="V18" s="163"/>
      <c r="W18" s="164"/>
      <c r="X18" s="82"/>
    </row>
    <row r="19" spans="1:24" s="2" customFormat="1" ht="3.75" customHeight="1" x14ac:dyDescent="0.2">
      <c r="A19" s="83"/>
      <c r="B19" s="165"/>
      <c r="C19" s="166"/>
      <c r="D19" s="166"/>
      <c r="E19" s="166"/>
      <c r="F19" s="166"/>
      <c r="G19" s="166"/>
      <c r="H19" s="166"/>
      <c r="I19" s="166"/>
      <c r="J19" s="166"/>
      <c r="K19" s="166"/>
      <c r="L19" s="166"/>
      <c r="M19" s="167"/>
      <c r="N19" s="84"/>
      <c r="O19" s="85"/>
      <c r="P19" s="86"/>
      <c r="Q19" s="86"/>
      <c r="R19" s="86"/>
      <c r="S19" s="86"/>
      <c r="T19" s="86"/>
      <c r="U19" s="86"/>
      <c r="V19" s="86"/>
      <c r="W19" s="87"/>
      <c r="X19" s="88"/>
    </row>
    <row r="20" spans="1:24" s="2" customFormat="1" ht="19.5" customHeight="1" x14ac:dyDescent="0.2">
      <c r="A20" s="78" t="s">
        <v>2</v>
      </c>
      <c r="B20" s="79" t="s">
        <v>166</v>
      </c>
      <c r="C20" s="168" t="s">
        <v>167</v>
      </c>
      <c r="D20" s="168"/>
      <c r="E20" s="168"/>
      <c r="F20" s="168"/>
      <c r="G20" s="168"/>
      <c r="H20" s="168"/>
      <c r="I20" s="168"/>
      <c r="J20" s="168"/>
      <c r="K20" s="168"/>
      <c r="L20" s="168"/>
      <c r="M20" s="168"/>
      <c r="N20" s="80" t="s">
        <v>168</v>
      </c>
      <c r="O20" s="81"/>
      <c r="P20" s="162" t="s">
        <v>169</v>
      </c>
      <c r="Q20" s="163"/>
      <c r="R20" s="163"/>
      <c r="S20" s="163"/>
      <c r="T20" s="163"/>
      <c r="U20" s="163"/>
      <c r="V20" s="163"/>
      <c r="W20" s="164"/>
      <c r="X20" s="82"/>
    </row>
    <row r="21" spans="1:24" s="2" customFormat="1" ht="3.75" customHeight="1" x14ac:dyDescent="0.2">
      <c r="A21" s="83"/>
      <c r="B21" s="165"/>
      <c r="C21" s="166"/>
      <c r="D21" s="166"/>
      <c r="E21" s="166"/>
      <c r="F21" s="166"/>
      <c r="G21" s="166"/>
      <c r="H21" s="166"/>
      <c r="I21" s="166"/>
      <c r="J21" s="166"/>
      <c r="K21" s="166"/>
      <c r="L21" s="166"/>
      <c r="M21" s="167"/>
      <c r="N21" s="84"/>
      <c r="O21" s="85"/>
      <c r="P21" s="86"/>
      <c r="Q21" s="86"/>
      <c r="R21" s="86"/>
      <c r="S21" s="86"/>
      <c r="T21" s="86"/>
      <c r="U21" s="86"/>
      <c r="V21" s="86"/>
      <c r="W21" s="87"/>
      <c r="X21" s="88"/>
    </row>
    <row r="22" spans="1:24" s="2" customFormat="1" ht="19.5" customHeight="1" x14ac:dyDescent="0.2">
      <c r="A22" s="78">
        <v>4</v>
      </c>
      <c r="B22" s="79"/>
      <c r="C22" s="168" t="s">
        <v>170</v>
      </c>
      <c r="D22" s="168"/>
      <c r="E22" s="168"/>
      <c r="F22" s="168"/>
      <c r="G22" s="168"/>
      <c r="H22" s="168"/>
      <c r="I22" s="168"/>
      <c r="J22" s="168"/>
      <c r="K22" s="168"/>
      <c r="L22" s="168"/>
      <c r="M22" s="168"/>
      <c r="N22" s="80" t="s">
        <v>171</v>
      </c>
      <c r="O22" s="81"/>
      <c r="P22" s="162" t="s">
        <v>172</v>
      </c>
      <c r="Q22" s="163"/>
      <c r="R22" s="163"/>
      <c r="S22" s="163"/>
      <c r="T22" s="163"/>
      <c r="U22" s="163"/>
      <c r="V22" s="163"/>
      <c r="W22" s="164"/>
      <c r="X22" s="82"/>
    </row>
    <row r="23" spans="1:24" s="2" customFormat="1" ht="3.75" customHeight="1" x14ac:dyDescent="0.2">
      <c r="A23" s="83"/>
      <c r="B23" s="165"/>
      <c r="C23" s="166"/>
      <c r="D23" s="166"/>
      <c r="E23" s="166"/>
      <c r="F23" s="166"/>
      <c r="G23" s="166"/>
      <c r="H23" s="166"/>
      <c r="I23" s="166"/>
      <c r="J23" s="166"/>
      <c r="K23" s="166"/>
      <c r="L23" s="166"/>
      <c r="M23" s="167"/>
      <c r="N23" s="84"/>
      <c r="O23" s="85"/>
      <c r="P23" s="86"/>
      <c r="Q23" s="86"/>
      <c r="R23" s="86"/>
      <c r="S23" s="86"/>
      <c r="T23" s="86"/>
      <c r="U23" s="86"/>
      <c r="V23" s="86"/>
      <c r="W23" s="87"/>
      <c r="X23" s="88"/>
    </row>
    <row r="24" spans="1:24" s="2" customFormat="1" ht="19.5" customHeight="1" x14ac:dyDescent="0.2">
      <c r="A24" s="78" t="s">
        <v>173</v>
      </c>
      <c r="B24" s="79"/>
      <c r="C24" s="168" t="s">
        <v>174</v>
      </c>
      <c r="D24" s="168"/>
      <c r="E24" s="168"/>
      <c r="F24" s="168"/>
      <c r="G24" s="168"/>
      <c r="H24" s="168"/>
      <c r="I24" s="168"/>
      <c r="J24" s="168"/>
      <c r="K24" s="168"/>
      <c r="L24" s="168"/>
      <c r="M24" s="168"/>
      <c r="N24" s="80" t="s">
        <v>175</v>
      </c>
      <c r="O24" s="81"/>
      <c r="P24" s="162" t="s">
        <v>176</v>
      </c>
      <c r="Q24" s="163"/>
      <c r="R24" s="163"/>
      <c r="S24" s="163"/>
      <c r="T24" s="163"/>
      <c r="U24" s="163"/>
      <c r="V24" s="163"/>
      <c r="W24" s="164"/>
      <c r="X24" s="82"/>
    </row>
    <row r="25" spans="1:24" s="2" customFormat="1" ht="3.75" customHeight="1" x14ac:dyDescent="0.2">
      <c r="A25" s="83"/>
      <c r="B25" s="165"/>
      <c r="C25" s="166"/>
      <c r="D25" s="166"/>
      <c r="E25" s="166"/>
      <c r="F25" s="166"/>
      <c r="G25" s="166"/>
      <c r="H25" s="166"/>
      <c r="I25" s="166"/>
      <c r="J25" s="166"/>
      <c r="K25" s="166"/>
      <c r="L25" s="166"/>
      <c r="M25" s="167"/>
      <c r="N25" s="84"/>
      <c r="O25" s="85"/>
      <c r="P25" s="86"/>
      <c r="Q25" s="86"/>
      <c r="R25" s="86"/>
      <c r="S25" s="86"/>
      <c r="T25" s="86"/>
      <c r="U25" s="86"/>
      <c r="V25" s="86"/>
      <c r="W25" s="87"/>
      <c r="X25" s="88"/>
    </row>
    <row r="26" spans="1:24" s="2" customFormat="1" ht="19.5" customHeight="1" x14ac:dyDescent="0.2">
      <c r="A26" s="78" t="s">
        <v>177</v>
      </c>
      <c r="B26" s="79"/>
      <c r="C26" s="168" t="s">
        <v>178</v>
      </c>
      <c r="D26" s="168"/>
      <c r="E26" s="168"/>
      <c r="F26" s="168"/>
      <c r="G26" s="168"/>
      <c r="H26" s="168"/>
      <c r="I26" s="168"/>
      <c r="J26" s="168"/>
      <c r="K26" s="168"/>
      <c r="L26" s="168"/>
      <c r="M26" s="168"/>
      <c r="N26" s="80" t="s">
        <v>179</v>
      </c>
      <c r="O26" s="81"/>
      <c r="P26" s="162" t="s">
        <v>180</v>
      </c>
      <c r="Q26" s="163"/>
      <c r="R26" s="163"/>
      <c r="S26" s="163"/>
      <c r="T26" s="163"/>
      <c r="U26" s="163"/>
      <c r="V26" s="163"/>
      <c r="W26" s="164"/>
      <c r="X26" s="82"/>
    </row>
    <row r="27" spans="1:24" s="2" customFormat="1" ht="3.75" customHeight="1" thickBot="1" x14ac:dyDescent="0.25">
      <c r="A27" s="83"/>
      <c r="B27" s="165"/>
      <c r="C27" s="166"/>
      <c r="D27" s="166"/>
      <c r="E27" s="166"/>
      <c r="F27" s="166"/>
      <c r="G27" s="166"/>
      <c r="H27" s="166"/>
      <c r="I27" s="166"/>
      <c r="J27" s="166"/>
      <c r="K27" s="166"/>
      <c r="L27" s="166"/>
      <c r="M27" s="167"/>
      <c r="N27" s="84"/>
      <c r="O27" s="85"/>
      <c r="P27" s="86"/>
      <c r="Q27" s="86"/>
      <c r="R27" s="86"/>
      <c r="S27" s="86"/>
      <c r="T27" s="86"/>
      <c r="U27" s="86"/>
      <c r="V27" s="86"/>
      <c r="W27" s="87"/>
      <c r="X27" s="88"/>
    </row>
    <row r="28" spans="1:24" s="2" customFormat="1" ht="3.75" customHeight="1" thickBot="1" x14ac:dyDescent="0.25">
      <c r="A28" s="89"/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1"/>
      <c r="X28" s="90"/>
    </row>
    <row r="29" spans="1:24" ht="16.5" customHeight="1" thickBot="1" x14ac:dyDescent="0.25">
      <c r="A29" s="169" t="s">
        <v>181</v>
      </c>
      <c r="B29" s="170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170"/>
      <c r="P29" s="170"/>
      <c r="Q29" s="170"/>
      <c r="R29" s="170"/>
      <c r="S29" s="170"/>
      <c r="T29" s="170"/>
      <c r="U29" s="170"/>
      <c r="V29" s="170"/>
      <c r="W29" s="171"/>
      <c r="X29" s="72"/>
    </row>
    <row r="30" spans="1:24" s="2" customFormat="1" ht="24" customHeight="1" x14ac:dyDescent="0.2">
      <c r="A30" s="92" t="s">
        <v>182</v>
      </c>
      <c r="B30" s="79"/>
      <c r="C30" s="168" t="s">
        <v>183</v>
      </c>
      <c r="D30" s="168"/>
      <c r="E30" s="168"/>
      <c r="F30" s="168"/>
      <c r="G30" s="168"/>
      <c r="H30" s="168"/>
      <c r="I30" s="168"/>
      <c r="J30" s="168"/>
      <c r="K30" s="168"/>
      <c r="L30" s="168"/>
      <c r="M30" s="168"/>
      <c r="N30" s="80" t="s">
        <v>184</v>
      </c>
      <c r="O30" s="79"/>
      <c r="P30" s="162" t="s">
        <v>185</v>
      </c>
      <c r="Q30" s="163"/>
      <c r="R30" s="163"/>
      <c r="S30" s="163"/>
      <c r="T30" s="163"/>
      <c r="U30" s="163"/>
      <c r="V30" s="163"/>
      <c r="W30" s="164"/>
      <c r="X30" s="82"/>
    </row>
    <row r="31" spans="1:24" s="2" customFormat="1" ht="4.5" customHeight="1" x14ac:dyDescent="0.2">
      <c r="A31" s="93"/>
      <c r="B31" s="165"/>
      <c r="C31" s="166"/>
      <c r="D31" s="166"/>
      <c r="E31" s="166"/>
      <c r="F31" s="166"/>
      <c r="G31" s="166"/>
      <c r="H31" s="166"/>
      <c r="I31" s="166"/>
      <c r="J31" s="166"/>
      <c r="K31" s="166"/>
      <c r="L31" s="166"/>
      <c r="M31" s="167"/>
      <c r="N31" s="84"/>
      <c r="O31" s="85"/>
      <c r="P31" s="86"/>
      <c r="Q31" s="86"/>
      <c r="R31" s="86"/>
      <c r="S31" s="86"/>
      <c r="T31" s="86"/>
      <c r="U31" s="86"/>
      <c r="V31" s="86"/>
      <c r="W31" s="87"/>
      <c r="X31" s="68"/>
    </row>
    <row r="32" spans="1:24" s="2" customFormat="1" ht="21" customHeight="1" x14ac:dyDescent="0.2">
      <c r="A32" s="92" t="s">
        <v>186</v>
      </c>
      <c r="B32" s="79"/>
      <c r="C32" s="168" t="s">
        <v>187</v>
      </c>
      <c r="D32" s="168"/>
      <c r="E32" s="168"/>
      <c r="F32" s="168"/>
      <c r="G32" s="168"/>
      <c r="H32" s="168"/>
      <c r="I32" s="168"/>
      <c r="J32" s="168"/>
      <c r="K32" s="168"/>
      <c r="L32" s="168"/>
      <c r="M32" s="168"/>
      <c r="N32" s="80" t="s">
        <v>188</v>
      </c>
      <c r="O32" s="79"/>
      <c r="P32" s="162" t="s">
        <v>189</v>
      </c>
      <c r="Q32" s="163"/>
      <c r="R32" s="163"/>
      <c r="S32" s="163"/>
      <c r="T32" s="163"/>
      <c r="U32" s="163"/>
      <c r="V32" s="163"/>
      <c r="W32" s="164"/>
      <c r="X32" s="82"/>
    </row>
    <row r="33" spans="1:24" s="2" customFormat="1" ht="4.5" customHeight="1" x14ac:dyDescent="0.2">
      <c r="A33" s="93"/>
      <c r="B33" s="165"/>
      <c r="C33" s="166"/>
      <c r="D33" s="166"/>
      <c r="E33" s="166"/>
      <c r="F33" s="166"/>
      <c r="G33" s="166"/>
      <c r="H33" s="166"/>
      <c r="I33" s="166"/>
      <c r="J33" s="166"/>
      <c r="K33" s="166"/>
      <c r="L33" s="166"/>
      <c r="M33" s="167"/>
      <c r="N33" s="84"/>
      <c r="O33" s="85"/>
      <c r="P33" s="86"/>
      <c r="Q33" s="86"/>
      <c r="R33" s="86"/>
      <c r="S33" s="86"/>
      <c r="T33" s="86"/>
      <c r="U33" s="86"/>
      <c r="V33" s="86"/>
      <c r="W33" s="87"/>
      <c r="X33" s="68"/>
    </row>
    <row r="34" spans="1:24" s="2" customFormat="1" ht="24" customHeight="1" x14ac:dyDescent="0.2">
      <c r="A34" s="92" t="s">
        <v>190</v>
      </c>
      <c r="B34" s="79"/>
      <c r="C34" s="168" t="s">
        <v>191</v>
      </c>
      <c r="D34" s="168"/>
      <c r="E34" s="168"/>
      <c r="F34" s="168"/>
      <c r="G34" s="168"/>
      <c r="H34" s="168"/>
      <c r="I34" s="168"/>
      <c r="J34" s="168"/>
      <c r="K34" s="168"/>
      <c r="L34" s="168"/>
      <c r="M34" s="168"/>
      <c r="N34" s="80" t="s">
        <v>192</v>
      </c>
      <c r="O34" s="79"/>
      <c r="P34" s="162" t="s">
        <v>193</v>
      </c>
      <c r="Q34" s="163"/>
      <c r="R34" s="163"/>
      <c r="S34" s="163"/>
      <c r="T34" s="163"/>
      <c r="U34" s="163"/>
      <c r="V34" s="163"/>
      <c r="W34" s="164"/>
      <c r="X34" s="82"/>
    </row>
    <row r="35" spans="1:24" s="2" customFormat="1" ht="4.5" customHeight="1" x14ac:dyDescent="0.2">
      <c r="A35" s="93"/>
      <c r="B35" s="165"/>
      <c r="C35" s="166"/>
      <c r="D35" s="166"/>
      <c r="E35" s="166"/>
      <c r="F35" s="166"/>
      <c r="G35" s="166"/>
      <c r="H35" s="166"/>
      <c r="I35" s="166"/>
      <c r="J35" s="166"/>
      <c r="K35" s="166"/>
      <c r="L35" s="166"/>
      <c r="M35" s="167"/>
      <c r="N35" s="84"/>
      <c r="O35" s="85"/>
      <c r="P35" s="86"/>
      <c r="Q35" s="86"/>
      <c r="R35" s="86"/>
      <c r="S35" s="86"/>
      <c r="T35" s="86"/>
      <c r="U35" s="86"/>
      <c r="V35" s="86"/>
      <c r="W35" s="87"/>
      <c r="X35" s="68"/>
    </row>
    <row r="36" spans="1:24" s="2" customFormat="1" ht="21" customHeight="1" x14ac:dyDescent="0.2">
      <c r="A36" s="92" t="s">
        <v>194</v>
      </c>
      <c r="B36" s="79" t="s">
        <v>166</v>
      </c>
      <c r="C36" s="168" t="s">
        <v>195</v>
      </c>
      <c r="D36" s="168"/>
      <c r="E36" s="168"/>
      <c r="F36" s="168"/>
      <c r="G36" s="168"/>
      <c r="H36" s="168"/>
      <c r="I36" s="168"/>
      <c r="J36" s="168"/>
      <c r="K36" s="168"/>
      <c r="L36" s="168"/>
      <c r="M36" s="168"/>
      <c r="N36" s="80" t="s">
        <v>196</v>
      </c>
      <c r="O36" s="79"/>
      <c r="P36" s="162" t="s">
        <v>197</v>
      </c>
      <c r="Q36" s="163"/>
      <c r="R36" s="163"/>
      <c r="S36" s="163"/>
      <c r="T36" s="163"/>
      <c r="U36" s="163"/>
      <c r="V36" s="163"/>
      <c r="W36" s="164"/>
      <c r="X36" s="82"/>
    </row>
    <row r="37" spans="1:24" s="2" customFormat="1" ht="4.5" customHeight="1" x14ac:dyDescent="0.2">
      <c r="A37" s="93"/>
      <c r="B37" s="165"/>
      <c r="C37" s="166"/>
      <c r="D37" s="166"/>
      <c r="E37" s="166"/>
      <c r="F37" s="166"/>
      <c r="G37" s="166"/>
      <c r="H37" s="166"/>
      <c r="I37" s="166"/>
      <c r="J37" s="166"/>
      <c r="K37" s="166"/>
      <c r="L37" s="166"/>
      <c r="M37" s="167"/>
      <c r="N37" s="84"/>
      <c r="O37" s="85"/>
      <c r="P37" s="86"/>
      <c r="Q37" s="86"/>
      <c r="R37" s="86"/>
      <c r="S37" s="86"/>
      <c r="T37" s="86"/>
      <c r="U37" s="86"/>
      <c r="V37" s="86"/>
      <c r="W37" s="87"/>
      <c r="X37" s="68"/>
    </row>
    <row r="38" spans="1:24" s="2" customFormat="1" ht="24" customHeight="1" x14ac:dyDescent="0.2">
      <c r="A38" s="92" t="s">
        <v>198</v>
      </c>
      <c r="B38" s="79"/>
      <c r="C38" s="168" t="s">
        <v>199</v>
      </c>
      <c r="D38" s="168"/>
      <c r="E38" s="168"/>
      <c r="F38" s="168"/>
      <c r="G38" s="168"/>
      <c r="H38" s="168"/>
      <c r="I38" s="168"/>
      <c r="J38" s="168"/>
      <c r="K38" s="168"/>
      <c r="L38" s="168"/>
      <c r="M38" s="168"/>
      <c r="N38" s="80" t="s">
        <v>200</v>
      </c>
      <c r="O38" s="79"/>
      <c r="P38" s="162" t="s">
        <v>201</v>
      </c>
      <c r="Q38" s="163"/>
      <c r="R38" s="163"/>
      <c r="S38" s="163"/>
      <c r="T38" s="163"/>
      <c r="U38" s="163"/>
      <c r="V38" s="163"/>
      <c r="W38" s="164"/>
      <c r="X38" s="82"/>
    </row>
    <row r="39" spans="1:24" s="2" customFormat="1" ht="4.5" customHeight="1" x14ac:dyDescent="0.2">
      <c r="A39" s="93"/>
      <c r="B39" s="165"/>
      <c r="C39" s="166"/>
      <c r="D39" s="166"/>
      <c r="E39" s="166"/>
      <c r="F39" s="166"/>
      <c r="G39" s="166"/>
      <c r="H39" s="166"/>
      <c r="I39" s="166"/>
      <c r="J39" s="166"/>
      <c r="K39" s="166"/>
      <c r="L39" s="166"/>
      <c r="M39" s="167"/>
      <c r="N39" s="84"/>
      <c r="O39" s="85"/>
      <c r="P39" s="86"/>
      <c r="Q39" s="86"/>
      <c r="R39" s="86"/>
      <c r="S39" s="86"/>
      <c r="T39" s="86"/>
      <c r="U39" s="86"/>
      <c r="V39" s="86"/>
      <c r="W39" s="87"/>
      <c r="X39" s="68"/>
    </row>
    <row r="40" spans="1:24" s="2" customFormat="1" ht="19.5" customHeight="1" x14ac:dyDescent="0.2">
      <c r="A40" s="92" t="s">
        <v>202</v>
      </c>
      <c r="B40" s="79"/>
      <c r="C40" s="168" t="s">
        <v>203</v>
      </c>
      <c r="D40" s="168"/>
      <c r="E40" s="168"/>
      <c r="F40" s="168"/>
      <c r="G40" s="168"/>
      <c r="H40" s="168"/>
      <c r="I40" s="168"/>
      <c r="J40" s="168"/>
      <c r="K40" s="168"/>
      <c r="L40" s="168"/>
      <c r="M40" s="168"/>
      <c r="N40" s="80" t="s">
        <v>204</v>
      </c>
      <c r="O40" s="79"/>
      <c r="P40" s="162" t="s">
        <v>205</v>
      </c>
      <c r="Q40" s="163"/>
      <c r="R40" s="163"/>
      <c r="S40" s="163"/>
      <c r="T40" s="163"/>
      <c r="U40" s="163"/>
      <c r="V40" s="163"/>
      <c r="W40" s="164"/>
      <c r="X40" s="82"/>
    </row>
    <row r="41" spans="1:24" s="2" customFormat="1" ht="4.5" customHeight="1" x14ac:dyDescent="0.2">
      <c r="A41" s="93"/>
      <c r="B41" s="165"/>
      <c r="C41" s="166"/>
      <c r="D41" s="166"/>
      <c r="E41" s="166"/>
      <c r="F41" s="166"/>
      <c r="G41" s="166"/>
      <c r="H41" s="166"/>
      <c r="I41" s="166"/>
      <c r="J41" s="166"/>
      <c r="K41" s="166"/>
      <c r="L41" s="166"/>
      <c r="M41" s="167"/>
      <c r="N41" s="84"/>
      <c r="O41" s="85"/>
      <c r="P41" s="86"/>
      <c r="Q41" s="86"/>
      <c r="R41" s="86"/>
      <c r="S41" s="86"/>
      <c r="T41" s="86"/>
      <c r="U41" s="86"/>
      <c r="V41" s="86"/>
      <c r="W41" s="87"/>
      <c r="X41" s="68"/>
    </row>
    <row r="42" spans="1:24" s="2" customFormat="1" ht="19.5" customHeight="1" x14ac:dyDescent="0.2">
      <c r="A42" s="92" t="s">
        <v>206</v>
      </c>
      <c r="B42" s="79"/>
      <c r="C42" s="168" t="s">
        <v>207</v>
      </c>
      <c r="D42" s="168"/>
      <c r="E42" s="168"/>
      <c r="F42" s="168"/>
      <c r="G42" s="168"/>
      <c r="H42" s="168"/>
      <c r="I42" s="168"/>
      <c r="J42" s="168"/>
      <c r="K42" s="168"/>
      <c r="L42" s="168"/>
      <c r="M42" s="168"/>
      <c r="N42" s="80" t="s">
        <v>208</v>
      </c>
      <c r="O42" s="79"/>
      <c r="P42" s="162" t="s">
        <v>209</v>
      </c>
      <c r="Q42" s="163"/>
      <c r="R42" s="163"/>
      <c r="S42" s="163"/>
      <c r="T42" s="163"/>
      <c r="U42" s="163"/>
      <c r="V42" s="163"/>
      <c r="W42" s="164"/>
      <c r="X42" s="82"/>
    </row>
    <row r="43" spans="1:24" s="2" customFormat="1" ht="4.5" customHeight="1" x14ac:dyDescent="0.2">
      <c r="A43" s="93"/>
      <c r="B43" s="165"/>
      <c r="C43" s="166"/>
      <c r="D43" s="166"/>
      <c r="E43" s="166"/>
      <c r="F43" s="166"/>
      <c r="G43" s="166"/>
      <c r="H43" s="166"/>
      <c r="I43" s="166"/>
      <c r="J43" s="166"/>
      <c r="K43" s="166"/>
      <c r="L43" s="166"/>
      <c r="M43" s="167"/>
      <c r="N43" s="84"/>
      <c r="O43" s="85"/>
      <c r="P43" s="86"/>
      <c r="Q43" s="86"/>
      <c r="R43" s="86"/>
      <c r="S43" s="86"/>
      <c r="T43" s="86"/>
      <c r="U43" s="86"/>
      <c r="V43" s="86"/>
      <c r="W43" s="87"/>
      <c r="X43" s="68"/>
    </row>
    <row r="44" spans="1:24" s="2" customFormat="1" ht="3.75" customHeight="1" thickBot="1" x14ac:dyDescent="0.25">
      <c r="A44" s="94"/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</row>
    <row r="45" spans="1:24" ht="16.5" customHeight="1" thickBot="1" x14ac:dyDescent="0.25">
      <c r="A45" s="169" t="s">
        <v>210</v>
      </c>
      <c r="B45" s="170"/>
      <c r="C45" s="170"/>
      <c r="D45" s="170"/>
      <c r="E45" s="170"/>
      <c r="F45" s="170"/>
      <c r="G45" s="170"/>
      <c r="H45" s="170"/>
      <c r="I45" s="170"/>
      <c r="J45" s="170"/>
      <c r="K45" s="170"/>
      <c r="L45" s="170"/>
      <c r="M45" s="170"/>
      <c r="N45" s="170"/>
      <c r="O45" s="170"/>
      <c r="P45" s="170"/>
      <c r="Q45" s="170"/>
      <c r="R45" s="170"/>
      <c r="S45" s="170"/>
      <c r="T45" s="170"/>
      <c r="U45" s="170"/>
      <c r="V45" s="170"/>
      <c r="W45" s="171"/>
      <c r="X45" s="72"/>
    </row>
    <row r="46" spans="1:24" s="2" customFormat="1" x14ac:dyDescent="0.2">
      <c r="A46" s="198" t="s">
        <v>3</v>
      </c>
      <c r="B46" s="199"/>
      <c r="C46" s="199"/>
      <c r="D46" s="199"/>
      <c r="E46" s="199"/>
      <c r="F46" s="199"/>
      <c r="G46" s="199"/>
      <c r="H46" s="199"/>
      <c r="I46" s="199"/>
      <c r="J46" s="199"/>
      <c r="K46" s="199"/>
      <c r="L46" s="199"/>
      <c r="M46" s="199"/>
      <c r="N46" s="199"/>
      <c r="O46" s="199"/>
      <c r="P46" s="199"/>
      <c r="Q46" s="199"/>
      <c r="R46" s="199"/>
      <c r="S46" s="199"/>
      <c r="T46" s="199"/>
      <c r="U46" s="199"/>
      <c r="V46" s="199"/>
      <c r="W46" s="200"/>
      <c r="X46" s="72"/>
    </row>
    <row r="47" spans="1:24" s="2" customFormat="1" ht="14.25" customHeight="1" x14ac:dyDescent="0.2">
      <c r="A47" s="95" t="s">
        <v>0</v>
      </c>
      <c r="B47" s="193" t="s">
        <v>211</v>
      </c>
      <c r="C47" s="193"/>
      <c r="D47" s="193"/>
      <c r="E47" s="193"/>
      <c r="F47" s="193"/>
      <c r="G47" s="193"/>
      <c r="H47" s="193"/>
      <c r="I47" s="193"/>
      <c r="J47" s="193"/>
      <c r="K47" s="193"/>
      <c r="L47" s="193"/>
      <c r="M47" s="193"/>
      <c r="N47" s="193"/>
      <c r="O47" s="193"/>
      <c r="P47" s="193"/>
      <c r="Q47" s="193"/>
      <c r="R47" s="193"/>
      <c r="S47" s="193"/>
      <c r="T47" s="193"/>
      <c r="U47" s="193"/>
      <c r="V47" s="193"/>
      <c r="W47" s="194"/>
      <c r="X47" s="96"/>
    </row>
    <row r="48" spans="1:24" s="2" customFormat="1" ht="14.25" customHeight="1" x14ac:dyDescent="0.2">
      <c r="A48" s="95" t="s">
        <v>1</v>
      </c>
      <c r="B48" s="193" t="s">
        <v>212</v>
      </c>
      <c r="C48" s="193"/>
      <c r="D48" s="193"/>
      <c r="E48" s="193"/>
      <c r="F48" s="193"/>
      <c r="G48" s="193"/>
      <c r="H48" s="193"/>
      <c r="I48" s="193"/>
      <c r="J48" s="193"/>
      <c r="K48" s="193"/>
      <c r="L48" s="193"/>
      <c r="M48" s="193"/>
      <c r="N48" s="193"/>
      <c r="O48" s="193"/>
      <c r="P48" s="193"/>
      <c r="Q48" s="193"/>
      <c r="R48" s="193"/>
      <c r="S48" s="193"/>
      <c r="T48" s="193"/>
      <c r="U48" s="193"/>
      <c r="V48" s="193"/>
      <c r="W48" s="194"/>
      <c r="X48" s="96"/>
    </row>
    <row r="49" spans="1:24" ht="14.25" customHeight="1" x14ac:dyDescent="0.2">
      <c r="A49" s="95" t="s">
        <v>2</v>
      </c>
      <c r="B49" s="193" t="s">
        <v>213</v>
      </c>
      <c r="C49" s="193"/>
      <c r="D49" s="193"/>
      <c r="E49" s="193"/>
      <c r="F49" s="193"/>
      <c r="G49" s="193"/>
      <c r="H49" s="193"/>
      <c r="I49" s="193"/>
      <c r="J49" s="193"/>
      <c r="K49" s="193"/>
      <c r="L49" s="193"/>
      <c r="M49" s="193"/>
      <c r="N49" s="193"/>
      <c r="O49" s="193"/>
      <c r="P49" s="193"/>
      <c r="Q49" s="193"/>
      <c r="R49" s="193"/>
      <c r="S49" s="193"/>
      <c r="T49" s="193"/>
      <c r="U49" s="193"/>
      <c r="V49" s="193"/>
      <c r="W49" s="194"/>
      <c r="X49" s="96"/>
    </row>
    <row r="50" spans="1:24" ht="14.25" customHeight="1" thickBot="1" x14ac:dyDescent="0.25">
      <c r="A50" s="97" t="s">
        <v>4</v>
      </c>
      <c r="B50" s="201" t="s">
        <v>214</v>
      </c>
      <c r="C50" s="201"/>
      <c r="D50" s="201"/>
      <c r="E50" s="201"/>
      <c r="F50" s="201"/>
      <c r="G50" s="201"/>
      <c r="H50" s="201"/>
      <c r="I50" s="201"/>
      <c r="J50" s="201"/>
      <c r="K50" s="201"/>
      <c r="L50" s="201"/>
      <c r="M50" s="201"/>
      <c r="N50" s="201"/>
      <c r="O50" s="201"/>
      <c r="P50" s="201"/>
      <c r="Q50" s="201"/>
      <c r="R50" s="201"/>
      <c r="S50" s="201"/>
      <c r="T50" s="201"/>
      <c r="U50" s="201"/>
      <c r="V50" s="201"/>
      <c r="W50" s="202"/>
      <c r="X50" s="96"/>
    </row>
    <row r="51" spans="1:24" ht="4.5" customHeight="1" thickBot="1" x14ac:dyDescent="0.25">
      <c r="A51" s="203"/>
      <c r="B51" s="204"/>
      <c r="C51" s="204"/>
      <c r="D51" s="204"/>
      <c r="E51" s="204"/>
      <c r="F51" s="204"/>
      <c r="G51" s="204"/>
      <c r="H51" s="204"/>
      <c r="I51" s="204"/>
      <c r="J51" s="204"/>
      <c r="K51" s="204"/>
      <c r="L51" s="204"/>
      <c r="M51" s="204"/>
      <c r="N51" s="204"/>
      <c r="O51" s="204"/>
      <c r="P51" s="204"/>
      <c r="Q51" s="204"/>
      <c r="R51" s="204"/>
      <c r="S51" s="204"/>
      <c r="T51" s="204"/>
      <c r="U51" s="204"/>
      <c r="V51" s="204"/>
      <c r="W51" s="204"/>
      <c r="X51" s="204"/>
    </row>
    <row r="52" spans="1:24" ht="18" customHeight="1" thickBot="1" x14ac:dyDescent="0.25">
      <c r="A52" s="206" t="s">
        <v>5</v>
      </c>
      <c r="B52" s="207"/>
      <c r="C52" s="207"/>
      <c r="D52" s="207"/>
      <c r="E52" s="207"/>
      <c r="F52" s="207"/>
      <c r="G52" s="207"/>
      <c r="H52" s="207"/>
      <c r="I52" s="207"/>
      <c r="J52" s="207"/>
      <c r="K52" s="207"/>
      <c r="L52" s="207"/>
      <c r="M52" s="207"/>
      <c r="N52" s="207"/>
      <c r="O52" s="207"/>
      <c r="P52" s="207"/>
      <c r="Q52" s="207"/>
      <c r="R52" s="207"/>
      <c r="S52" s="207"/>
      <c r="T52" s="207"/>
      <c r="U52" s="207"/>
      <c r="V52" s="207"/>
      <c r="W52" s="208"/>
      <c r="X52" s="2"/>
    </row>
    <row r="53" spans="1:24" ht="37.5" customHeight="1" x14ac:dyDescent="0.2">
      <c r="A53" s="151" t="s">
        <v>216</v>
      </c>
      <c r="B53" s="142" t="s">
        <v>6</v>
      </c>
      <c r="C53" s="143"/>
      <c r="D53" s="143"/>
      <c r="E53" s="144"/>
      <c r="F53" s="142" t="s">
        <v>147</v>
      </c>
      <c r="G53" s="143"/>
      <c r="H53" s="144"/>
      <c r="I53" s="133" t="s">
        <v>148</v>
      </c>
      <c r="J53" s="131" t="s">
        <v>7</v>
      </c>
      <c r="K53" s="133" t="s">
        <v>149</v>
      </c>
      <c r="L53" s="133" t="s">
        <v>61</v>
      </c>
      <c r="M53" s="195" t="s">
        <v>8</v>
      </c>
      <c r="N53" s="196"/>
      <c r="O53" s="196"/>
      <c r="P53" s="197"/>
      <c r="Q53" s="195" t="s">
        <v>9</v>
      </c>
      <c r="R53" s="196"/>
      <c r="S53" s="196"/>
      <c r="T53" s="197"/>
      <c r="U53" s="129" t="s">
        <v>150</v>
      </c>
      <c r="V53" s="133" t="s">
        <v>19</v>
      </c>
      <c r="W53" s="133" t="s">
        <v>10</v>
      </c>
      <c r="X53" s="205"/>
    </row>
    <row r="54" spans="1:24" ht="28.5" customHeight="1" thickBot="1" x14ac:dyDescent="0.25">
      <c r="A54" s="152"/>
      <c r="B54" s="145"/>
      <c r="C54" s="146"/>
      <c r="D54" s="146"/>
      <c r="E54" s="147"/>
      <c r="F54" s="145"/>
      <c r="G54" s="146"/>
      <c r="H54" s="147"/>
      <c r="I54" s="134"/>
      <c r="J54" s="132"/>
      <c r="K54" s="134"/>
      <c r="L54" s="134"/>
      <c r="M54" s="62" t="s">
        <v>11</v>
      </c>
      <c r="N54" s="62" t="s">
        <v>12</v>
      </c>
      <c r="O54" s="62" t="s">
        <v>13</v>
      </c>
      <c r="P54" s="62" t="s">
        <v>14</v>
      </c>
      <c r="Q54" s="63" t="s">
        <v>15</v>
      </c>
      <c r="R54" s="63" t="s">
        <v>16</v>
      </c>
      <c r="S54" s="63" t="s">
        <v>17</v>
      </c>
      <c r="T54" s="63" t="s">
        <v>18</v>
      </c>
      <c r="U54" s="130"/>
      <c r="V54" s="134"/>
      <c r="W54" s="134"/>
      <c r="X54" s="205"/>
    </row>
    <row r="55" spans="1:24" ht="48" x14ac:dyDescent="0.2">
      <c r="A55" s="148">
        <v>1</v>
      </c>
      <c r="B55" s="111" t="s">
        <v>23</v>
      </c>
      <c r="C55" s="112"/>
      <c r="D55" s="112"/>
      <c r="E55" s="113"/>
      <c r="F55" s="126" t="s">
        <v>77</v>
      </c>
      <c r="G55" s="127"/>
      <c r="H55" s="128"/>
      <c r="I55" s="35" t="s">
        <v>101</v>
      </c>
      <c r="J55" s="36" t="s">
        <v>21</v>
      </c>
      <c r="K55" s="35" t="s">
        <v>97</v>
      </c>
      <c r="L55" s="37" t="s">
        <v>31</v>
      </c>
      <c r="M55" s="38"/>
      <c r="N55" s="38">
        <v>1</v>
      </c>
      <c r="O55" s="38"/>
      <c r="P55" s="38"/>
      <c r="Q55" s="39"/>
      <c r="R55" s="39">
        <f>9200*N55*1.12</f>
        <v>10304.000000000002</v>
      </c>
      <c r="S55" s="39"/>
      <c r="T55" s="39"/>
      <c r="U55" s="39">
        <f t="shared" ref="U55:U88" si="0">Q55+R55+S55+T55</f>
        <v>10304.000000000002</v>
      </c>
      <c r="V55" s="40" t="s">
        <v>45</v>
      </c>
      <c r="W55" s="41" t="s">
        <v>47</v>
      </c>
      <c r="X55" s="2"/>
    </row>
    <row r="56" spans="1:24" ht="33.75" x14ac:dyDescent="0.2">
      <c r="A56" s="149"/>
      <c r="B56" s="114"/>
      <c r="C56" s="115"/>
      <c r="D56" s="115"/>
      <c r="E56" s="116"/>
      <c r="F56" s="123" t="s">
        <v>80</v>
      </c>
      <c r="G56" s="124"/>
      <c r="H56" s="125"/>
      <c r="I56" s="20" t="s">
        <v>102</v>
      </c>
      <c r="J56" s="15" t="s">
        <v>21</v>
      </c>
      <c r="K56" s="14" t="s">
        <v>103</v>
      </c>
      <c r="L56" s="16" t="s">
        <v>31</v>
      </c>
      <c r="M56" s="17"/>
      <c r="N56" s="17">
        <v>0.5</v>
      </c>
      <c r="O56" s="17">
        <v>0.25</v>
      </c>
      <c r="P56" s="17">
        <v>0.25</v>
      </c>
      <c r="Q56" s="26"/>
      <c r="R56" s="26">
        <f>8000*N56*1.12</f>
        <v>4480</v>
      </c>
      <c r="S56" s="26">
        <f t="shared" ref="S56:T56" si="1">8000*O56*1.12</f>
        <v>2240</v>
      </c>
      <c r="T56" s="26">
        <f t="shared" si="1"/>
        <v>2240</v>
      </c>
      <c r="U56" s="26">
        <f t="shared" si="0"/>
        <v>8960</v>
      </c>
      <c r="V56" s="18" t="s">
        <v>45</v>
      </c>
      <c r="W56" s="19" t="s">
        <v>71</v>
      </c>
      <c r="X56" s="2"/>
    </row>
    <row r="57" spans="1:24" ht="27" customHeight="1" x14ac:dyDescent="0.2">
      <c r="A57" s="149"/>
      <c r="B57" s="114"/>
      <c r="C57" s="115"/>
      <c r="D57" s="115"/>
      <c r="E57" s="116"/>
      <c r="F57" s="135" t="s">
        <v>90</v>
      </c>
      <c r="G57" s="136"/>
      <c r="H57" s="137"/>
      <c r="I57" s="21" t="s">
        <v>25</v>
      </c>
      <c r="J57" s="15" t="s">
        <v>21</v>
      </c>
      <c r="K57" s="14" t="s">
        <v>140</v>
      </c>
      <c r="L57" s="22" t="s">
        <v>31</v>
      </c>
      <c r="M57" s="17"/>
      <c r="N57" s="17">
        <v>0.5</v>
      </c>
      <c r="O57" s="17">
        <v>0.5</v>
      </c>
      <c r="P57" s="17"/>
      <c r="Q57" s="26"/>
      <c r="R57" s="26">
        <v>15000</v>
      </c>
      <c r="S57" s="26">
        <v>15000</v>
      </c>
      <c r="T57" s="26"/>
      <c r="U57" s="26">
        <f t="shared" si="0"/>
        <v>30000</v>
      </c>
      <c r="V57" s="18" t="s">
        <v>45</v>
      </c>
      <c r="W57" s="19" t="s">
        <v>48</v>
      </c>
      <c r="X57" s="2"/>
    </row>
    <row r="58" spans="1:24" ht="30.75" customHeight="1" x14ac:dyDescent="0.2">
      <c r="A58" s="149"/>
      <c r="B58" s="114"/>
      <c r="C58" s="115"/>
      <c r="D58" s="115"/>
      <c r="E58" s="116"/>
      <c r="F58" s="135" t="s">
        <v>74</v>
      </c>
      <c r="G58" s="136"/>
      <c r="H58" s="137"/>
      <c r="I58" s="21" t="s">
        <v>84</v>
      </c>
      <c r="J58" s="15" t="s">
        <v>21</v>
      </c>
      <c r="K58" s="14" t="s">
        <v>75</v>
      </c>
      <c r="L58" s="22" t="s">
        <v>49</v>
      </c>
      <c r="M58" s="17">
        <v>0.6</v>
      </c>
      <c r="N58" s="17">
        <v>0.2</v>
      </c>
      <c r="O58" s="17">
        <v>0.2</v>
      </c>
      <c r="P58" s="17"/>
      <c r="Q58" s="26">
        <f>161933*M58*1.12</f>
        <v>108818.97600000001</v>
      </c>
      <c r="R58" s="26">
        <f t="shared" ref="R58:S58" si="2">161933*N58*1.12</f>
        <v>36272.992000000006</v>
      </c>
      <c r="S58" s="26">
        <f t="shared" si="2"/>
        <v>36272.992000000006</v>
      </c>
      <c r="T58" s="26"/>
      <c r="U58" s="26">
        <f t="shared" si="0"/>
        <v>181364.96000000002</v>
      </c>
      <c r="V58" s="18" t="s">
        <v>45</v>
      </c>
      <c r="W58" s="19" t="s">
        <v>47</v>
      </c>
      <c r="X58" s="2"/>
    </row>
    <row r="59" spans="1:24" ht="45" x14ac:dyDescent="0.2">
      <c r="A59" s="149"/>
      <c r="B59" s="114"/>
      <c r="C59" s="115"/>
      <c r="D59" s="115"/>
      <c r="E59" s="116"/>
      <c r="F59" s="135" t="s">
        <v>81</v>
      </c>
      <c r="G59" s="136"/>
      <c r="H59" s="137"/>
      <c r="I59" s="21" t="s">
        <v>67</v>
      </c>
      <c r="J59" s="15" t="s">
        <v>21</v>
      </c>
      <c r="K59" s="14" t="s">
        <v>81</v>
      </c>
      <c r="L59" s="22" t="s">
        <v>110</v>
      </c>
      <c r="M59" s="17">
        <v>0.5</v>
      </c>
      <c r="N59" s="17"/>
      <c r="O59" s="17"/>
      <c r="P59" s="17">
        <v>0.5</v>
      </c>
      <c r="Q59" s="26">
        <f>54000*M59*1.12</f>
        <v>30240.000000000004</v>
      </c>
      <c r="R59" s="26"/>
      <c r="S59" s="26"/>
      <c r="T59" s="26">
        <f>54000*P59*1.12</f>
        <v>30240.000000000004</v>
      </c>
      <c r="U59" s="26">
        <f t="shared" si="0"/>
        <v>60480.000000000007</v>
      </c>
      <c r="V59" s="18" t="s">
        <v>45</v>
      </c>
      <c r="W59" s="19" t="s">
        <v>114</v>
      </c>
      <c r="X59" s="2"/>
    </row>
    <row r="60" spans="1:24" ht="37.5" customHeight="1" x14ac:dyDescent="0.2">
      <c r="A60" s="149"/>
      <c r="B60" s="114"/>
      <c r="C60" s="115"/>
      <c r="D60" s="115"/>
      <c r="E60" s="116"/>
      <c r="F60" s="135" t="s">
        <v>88</v>
      </c>
      <c r="G60" s="136"/>
      <c r="H60" s="137"/>
      <c r="I60" s="21" t="s">
        <v>111</v>
      </c>
      <c r="J60" s="15" t="s">
        <v>21</v>
      </c>
      <c r="K60" s="14" t="s">
        <v>112</v>
      </c>
      <c r="L60" s="22" t="s">
        <v>113</v>
      </c>
      <c r="M60" s="17">
        <v>0.5</v>
      </c>
      <c r="N60" s="17">
        <v>0.5</v>
      </c>
      <c r="O60" s="17"/>
      <c r="P60" s="17"/>
      <c r="Q60" s="26">
        <v>0</v>
      </c>
      <c r="R60" s="26">
        <v>0</v>
      </c>
      <c r="S60" s="26"/>
      <c r="T60" s="26"/>
      <c r="U60" s="26">
        <f t="shared" si="0"/>
        <v>0</v>
      </c>
      <c r="V60" s="18" t="s">
        <v>55</v>
      </c>
      <c r="W60" s="19" t="s">
        <v>115</v>
      </c>
      <c r="X60" s="2"/>
    </row>
    <row r="61" spans="1:24" ht="39.75" customHeight="1" thickBot="1" x14ac:dyDescent="0.25">
      <c r="A61" s="150"/>
      <c r="B61" s="117"/>
      <c r="C61" s="118"/>
      <c r="D61" s="118"/>
      <c r="E61" s="119"/>
      <c r="F61" s="120" t="s">
        <v>78</v>
      </c>
      <c r="G61" s="121"/>
      <c r="H61" s="122"/>
      <c r="I61" s="42" t="s">
        <v>83</v>
      </c>
      <c r="J61" s="43" t="s">
        <v>21</v>
      </c>
      <c r="K61" s="44" t="s">
        <v>58</v>
      </c>
      <c r="L61" s="45" t="s">
        <v>31</v>
      </c>
      <c r="M61" s="46"/>
      <c r="N61" s="46">
        <v>1</v>
      </c>
      <c r="O61" s="46"/>
      <c r="P61" s="46"/>
      <c r="Q61" s="47"/>
      <c r="R61" s="47">
        <f>5967*N61*1.12</f>
        <v>6683.0400000000009</v>
      </c>
      <c r="S61" s="47"/>
      <c r="T61" s="47"/>
      <c r="U61" s="47">
        <f t="shared" si="0"/>
        <v>6683.0400000000009</v>
      </c>
      <c r="V61" s="48" t="s">
        <v>116</v>
      </c>
      <c r="W61" s="49" t="s">
        <v>82</v>
      </c>
      <c r="X61" s="2"/>
    </row>
    <row r="62" spans="1:24" ht="30.75" customHeight="1" x14ac:dyDescent="0.2">
      <c r="A62" s="148">
        <v>2</v>
      </c>
      <c r="B62" s="111" t="s">
        <v>40</v>
      </c>
      <c r="C62" s="112"/>
      <c r="D62" s="112"/>
      <c r="E62" s="113"/>
      <c r="F62" s="126" t="s">
        <v>122</v>
      </c>
      <c r="G62" s="127"/>
      <c r="H62" s="128"/>
      <c r="I62" s="50" t="s">
        <v>26</v>
      </c>
      <c r="J62" s="36" t="s">
        <v>21</v>
      </c>
      <c r="K62" s="51" t="s">
        <v>50</v>
      </c>
      <c r="L62" s="52" t="s">
        <v>31</v>
      </c>
      <c r="M62" s="38"/>
      <c r="N62" s="38">
        <v>1</v>
      </c>
      <c r="O62" s="38"/>
      <c r="P62" s="38"/>
      <c r="Q62" s="53"/>
      <c r="R62" s="39">
        <v>20000</v>
      </c>
      <c r="S62" s="39"/>
      <c r="T62" s="39"/>
      <c r="U62" s="39">
        <f t="shared" si="0"/>
        <v>20000</v>
      </c>
      <c r="V62" s="40" t="s">
        <v>45</v>
      </c>
      <c r="W62" s="41" t="s">
        <v>114</v>
      </c>
      <c r="X62" s="2"/>
    </row>
    <row r="63" spans="1:24" ht="30.75" customHeight="1" x14ac:dyDescent="0.2">
      <c r="A63" s="149"/>
      <c r="B63" s="114"/>
      <c r="C63" s="115"/>
      <c r="D63" s="115"/>
      <c r="E63" s="116"/>
      <c r="F63" s="123" t="s">
        <v>137</v>
      </c>
      <c r="G63" s="124"/>
      <c r="H63" s="125"/>
      <c r="I63" s="21" t="s">
        <v>138</v>
      </c>
      <c r="J63" s="15" t="s">
        <v>21</v>
      </c>
      <c r="K63" s="23" t="s">
        <v>139</v>
      </c>
      <c r="L63" s="22" t="s">
        <v>31</v>
      </c>
      <c r="M63" s="17"/>
      <c r="N63" s="17">
        <v>1</v>
      </c>
      <c r="O63" s="17"/>
      <c r="P63" s="17"/>
      <c r="Q63" s="27"/>
      <c r="R63" s="26">
        <v>10000</v>
      </c>
      <c r="S63" s="26"/>
      <c r="T63" s="26"/>
      <c r="U63" s="26">
        <f t="shared" si="0"/>
        <v>10000</v>
      </c>
      <c r="V63" s="18" t="s">
        <v>45</v>
      </c>
      <c r="W63" s="19" t="s">
        <v>114</v>
      </c>
      <c r="X63" s="2"/>
    </row>
    <row r="64" spans="1:24" ht="30.75" customHeight="1" x14ac:dyDescent="0.2">
      <c r="A64" s="149"/>
      <c r="B64" s="114"/>
      <c r="C64" s="115"/>
      <c r="D64" s="115"/>
      <c r="E64" s="116"/>
      <c r="F64" s="123" t="s">
        <v>22</v>
      </c>
      <c r="G64" s="124"/>
      <c r="H64" s="125"/>
      <c r="I64" s="21" t="s">
        <v>27</v>
      </c>
      <c r="J64" s="15" t="s">
        <v>21</v>
      </c>
      <c r="K64" s="23" t="s">
        <v>51</v>
      </c>
      <c r="L64" s="22" t="s">
        <v>44</v>
      </c>
      <c r="M64" s="17">
        <v>0.25</v>
      </c>
      <c r="N64" s="17">
        <v>0.25</v>
      </c>
      <c r="O64" s="17">
        <v>0.25</v>
      </c>
      <c r="P64" s="17">
        <v>0.25</v>
      </c>
      <c r="Q64" s="27">
        <v>0</v>
      </c>
      <c r="R64" s="27">
        <v>0</v>
      </c>
      <c r="S64" s="27">
        <v>0</v>
      </c>
      <c r="T64" s="27">
        <v>0</v>
      </c>
      <c r="U64" s="26">
        <f t="shared" si="0"/>
        <v>0</v>
      </c>
      <c r="V64" s="18" t="s">
        <v>55</v>
      </c>
      <c r="W64" s="19" t="s">
        <v>46</v>
      </c>
      <c r="X64" s="2"/>
    </row>
    <row r="65" spans="1:24" ht="30.75" customHeight="1" x14ac:dyDescent="0.2">
      <c r="A65" s="149"/>
      <c r="B65" s="114"/>
      <c r="C65" s="115"/>
      <c r="D65" s="115"/>
      <c r="E65" s="116"/>
      <c r="F65" s="123" t="s">
        <v>33</v>
      </c>
      <c r="G65" s="124"/>
      <c r="H65" s="125"/>
      <c r="I65" s="21" t="s">
        <v>37</v>
      </c>
      <c r="J65" s="15" t="s">
        <v>21</v>
      </c>
      <c r="K65" s="23" t="s">
        <v>54</v>
      </c>
      <c r="L65" s="22" t="s">
        <v>31</v>
      </c>
      <c r="M65" s="17">
        <v>1</v>
      </c>
      <c r="N65" s="17"/>
      <c r="O65" s="17"/>
      <c r="P65" s="17"/>
      <c r="Q65" s="27">
        <f>5000+33.6</f>
        <v>5033.6000000000004</v>
      </c>
      <c r="R65" s="27"/>
      <c r="S65" s="27"/>
      <c r="T65" s="27"/>
      <c r="U65" s="26">
        <f t="shared" si="0"/>
        <v>5033.6000000000004</v>
      </c>
      <c r="V65" s="18" t="s">
        <v>45</v>
      </c>
      <c r="W65" s="19" t="s">
        <v>119</v>
      </c>
      <c r="X65" s="2"/>
    </row>
    <row r="66" spans="1:24" ht="33.75" x14ac:dyDescent="0.2">
      <c r="A66" s="149"/>
      <c r="B66" s="114"/>
      <c r="C66" s="115"/>
      <c r="D66" s="115"/>
      <c r="E66" s="116"/>
      <c r="F66" s="123" t="s">
        <v>34</v>
      </c>
      <c r="G66" s="124"/>
      <c r="H66" s="125"/>
      <c r="I66" s="21" t="s">
        <v>38</v>
      </c>
      <c r="J66" s="15" t="s">
        <v>21</v>
      </c>
      <c r="K66" s="23" t="s">
        <v>65</v>
      </c>
      <c r="L66" s="22" t="s">
        <v>110</v>
      </c>
      <c r="M66" s="17">
        <v>1</v>
      </c>
      <c r="N66" s="17"/>
      <c r="O66" s="17"/>
      <c r="P66" s="17"/>
      <c r="Q66" s="26">
        <v>24000</v>
      </c>
      <c r="R66" s="26"/>
      <c r="S66" s="26"/>
      <c r="T66" s="26"/>
      <c r="U66" s="26">
        <f t="shared" si="0"/>
        <v>24000</v>
      </c>
      <c r="V66" s="18" t="s">
        <v>45</v>
      </c>
      <c r="W66" s="19" t="s">
        <v>46</v>
      </c>
      <c r="X66" s="2"/>
    </row>
    <row r="67" spans="1:24" ht="27.75" customHeight="1" x14ac:dyDescent="0.2">
      <c r="A67" s="149"/>
      <c r="B67" s="114"/>
      <c r="C67" s="115"/>
      <c r="D67" s="115"/>
      <c r="E67" s="116"/>
      <c r="F67" s="123" t="s">
        <v>79</v>
      </c>
      <c r="G67" s="124"/>
      <c r="H67" s="125"/>
      <c r="I67" s="21" t="s">
        <v>39</v>
      </c>
      <c r="J67" s="15" t="s">
        <v>21</v>
      </c>
      <c r="K67" s="23" t="s">
        <v>52</v>
      </c>
      <c r="L67" s="22" t="s">
        <v>31</v>
      </c>
      <c r="M67" s="17"/>
      <c r="N67" s="17">
        <v>1</v>
      </c>
      <c r="O67" s="17"/>
      <c r="P67" s="17"/>
      <c r="Q67" s="27"/>
      <c r="R67" s="27">
        <f>450*N67*1.12</f>
        <v>504.00000000000006</v>
      </c>
      <c r="S67" s="27"/>
      <c r="T67" s="27"/>
      <c r="U67" s="26">
        <f t="shared" si="0"/>
        <v>504.00000000000006</v>
      </c>
      <c r="V67" s="18" t="s">
        <v>45</v>
      </c>
      <c r="W67" s="19" t="s">
        <v>46</v>
      </c>
      <c r="X67" s="2"/>
    </row>
    <row r="68" spans="1:24" ht="27.75" customHeight="1" x14ac:dyDescent="0.2">
      <c r="A68" s="149"/>
      <c r="B68" s="114"/>
      <c r="C68" s="115"/>
      <c r="D68" s="115"/>
      <c r="E68" s="116"/>
      <c r="F68" s="123" t="s">
        <v>93</v>
      </c>
      <c r="G68" s="124"/>
      <c r="H68" s="125"/>
      <c r="I68" s="21" t="s">
        <v>94</v>
      </c>
      <c r="J68" s="15" t="s">
        <v>21</v>
      </c>
      <c r="K68" s="23" t="s">
        <v>118</v>
      </c>
      <c r="L68" s="22" t="s">
        <v>31</v>
      </c>
      <c r="M68" s="17">
        <v>1</v>
      </c>
      <c r="N68" s="17"/>
      <c r="O68" s="17"/>
      <c r="P68" s="17"/>
      <c r="Q68" s="27">
        <f>3900*M68*1.12</f>
        <v>4368</v>
      </c>
      <c r="R68" s="27"/>
      <c r="S68" s="27"/>
      <c r="T68" s="27"/>
      <c r="U68" s="26">
        <f t="shared" si="0"/>
        <v>4368</v>
      </c>
      <c r="V68" s="18" t="s">
        <v>45</v>
      </c>
      <c r="W68" s="33" t="s">
        <v>114</v>
      </c>
      <c r="X68" s="2"/>
    </row>
    <row r="69" spans="1:24" ht="27.75" customHeight="1" x14ac:dyDescent="0.2">
      <c r="A69" s="149"/>
      <c r="B69" s="114"/>
      <c r="C69" s="115"/>
      <c r="D69" s="115"/>
      <c r="E69" s="116"/>
      <c r="F69" s="123" t="s">
        <v>117</v>
      </c>
      <c r="G69" s="124"/>
      <c r="H69" s="125"/>
      <c r="I69" s="21" t="s">
        <v>41</v>
      </c>
      <c r="J69" s="15" t="s">
        <v>21</v>
      </c>
      <c r="K69" s="23" t="s">
        <v>53</v>
      </c>
      <c r="L69" s="22" t="s">
        <v>31</v>
      </c>
      <c r="M69" s="17"/>
      <c r="N69" s="17">
        <v>0.7</v>
      </c>
      <c r="O69" s="17">
        <v>0.3</v>
      </c>
      <c r="P69" s="17"/>
      <c r="Q69" s="26"/>
      <c r="R69" s="26">
        <f>7200*N69*1.12</f>
        <v>5644.8</v>
      </c>
      <c r="S69" s="26">
        <f>7200*O69*1.12</f>
        <v>2419.2000000000003</v>
      </c>
      <c r="T69" s="26"/>
      <c r="U69" s="26">
        <f t="shared" si="0"/>
        <v>8064</v>
      </c>
      <c r="V69" s="18" t="s">
        <v>45</v>
      </c>
      <c r="W69" s="19" t="s">
        <v>46</v>
      </c>
      <c r="X69" s="2"/>
    </row>
    <row r="70" spans="1:24" ht="27.75" customHeight="1" x14ac:dyDescent="0.2">
      <c r="A70" s="149"/>
      <c r="B70" s="114"/>
      <c r="C70" s="115"/>
      <c r="D70" s="115"/>
      <c r="E70" s="116"/>
      <c r="F70" s="139" t="s">
        <v>141</v>
      </c>
      <c r="G70" s="140"/>
      <c r="H70" s="141"/>
      <c r="I70" s="21" t="s">
        <v>142</v>
      </c>
      <c r="J70" s="15" t="s">
        <v>21</v>
      </c>
      <c r="K70" s="23" t="s">
        <v>143</v>
      </c>
      <c r="L70" s="22" t="s">
        <v>113</v>
      </c>
      <c r="M70" s="17"/>
      <c r="N70" s="17">
        <v>1</v>
      </c>
      <c r="O70" s="17"/>
      <c r="P70" s="17"/>
      <c r="Q70" s="26"/>
      <c r="R70" s="26">
        <f>N70*77531</f>
        <v>77531</v>
      </c>
      <c r="S70" s="26"/>
      <c r="T70" s="26"/>
      <c r="U70" s="26">
        <f t="shared" si="0"/>
        <v>77531</v>
      </c>
      <c r="V70" s="18" t="s">
        <v>45</v>
      </c>
      <c r="W70" s="33" t="s">
        <v>114</v>
      </c>
      <c r="X70" s="2"/>
    </row>
    <row r="71" spans="1:24" ht="27.75" customHeight="1" x14ac:dyDescent="0.2">
      <c r="A71" s="149"/>
      <c r="B71" s="114"/>
      <c r="C71" s="115"/>
      <c r="D71" s="115"/>
      <c r="E71" s="116"/>
      <c r="F71" s="139" t="s">
        <v>145</v>
      </c>
      <c r="G71" s="140"/>
      <c r="H71" s="141"/>
      <c r="I71" s="21" t="s">
        <v>146</v>
      </c>
      <c r="J71" s="15" t="s">
        <v>21</v>
      </c>
      <c r="K71" s="23" t="s">
        <v>143</v>
      </c>
      <c r="L71" s="22"/>
      <c r="M71" s="17"/>
      <c r="N71" s="17">
        <v>1</v>
      </c>
      <c r="O71" s="17"/>
      <c r="P71" s="17"/>
      <c r="Q71" s="26"/>
      <c r="R71" s="26">
        <f>N71*212610</f>
        <v>212610</v>
      </c>
      <c r="S71" s="26"/>
      <c r="T71" s="26"/>
      <c r="U71" s="26">
        <f t="shared" si="0"/>
        <v>212610</v>
      </c>
      <c r="V71" s="18" t="s">
        <v>45</v>
      </c>
      <c r="W71" s="33" t="s">
        <v>114</v>
      </c>
      <c r="X71" s="2"/>
    </row>
    <row r="72" spans="1:24" ht="39.75" customHeight="1" thickBot="1" x14ac:dyDescent="0.25">
      <c r="A72" s="150"/>
      <c r="B72" s="117"/>
      <c r="C72" s="118"/>
      <c r="D72" s="118"/>
      <c r="E72" s="119"/>
      <c r="F72" s="120" t="s">
        <v>68</v>
      </c>
      <c r="G72" s="121"/>
      <c r="H72" s="122"/>
      <c r="I72" s="42" t="s">
        <v>69</v>
      </c>
      <c r="J72" s="43" t="s">
        <v>21</v>
      </c>
      <c r="K72" s="54" t="s">
        <v>70</v>
      </c>
      <c r="L72" s="45" t="s">
        <v>30</v>
      </c>
      <c r="M72" s="46"/>
      <c r="N72" s="46">
        <v>1</v>
      </c>
      <c r="O72" s="46"/>
      <c r="P72" s="46"/>
      <c r="Q72" s="47"/>
      <c r="R72" s="47">
        <f>4520*N72*1.12</f>
        <v>5062.4000000000005</v>
      </c>
      <c r="S72" s="47"/>
      <c r="T72" s="55"/>
      <c r="U72" s="47">
        <f t="shared" si="0"/>
        <v>5062.4000000000005</v>
      </c>
      <c r="V72" s="48" t="s">
        <v>45</v>
      </c>
      <c r="W72" s="49" t="s">
        <v>114</v>
      </c>
      <c r="X72" s="2"/>
    </row>
    <row r="73" spans="1:24" ht="27.75" customHeight="1" x14ac:dyDescent="0.2">
      <c r="A73" s="148">
        <v>3</v>
      </c>
      <c r="B73" s="111" t="s">
        <v>64</v>
      </c>
      <c r="C73" s="112"/>
      <c r="D73" s="112"/>
      <c r="E73" s="113"/>
      <c r="F73" s="126" t="s">
        <v>124</v>
      </c>
      <c r="G73" s="127"/>
      <c r="H73" s="128"/>
      <c r="I73" s="50" t="s">
        <v>28</v>
      </c>
      <c r="J73" s="36" t="s">
        <v>21</v>
      </c>
      <c r="K73" s="56" t="s">
        <v>63</v>
      </c>
      <c r="L73" s="52" t="s">
        <v>31</v>
      </c>
      <c r="M73" s="38">
        <v>1</v>
      </c>
      <c r="N73" s="38"/>
      <c r="O73" s="38"/>
      <c r="P73" s="38"/>
      <c r="Q73" s="57">
        <f>22500*M73*1.12</f>
        <v>25200.000000000004</v>
      </c>
      <c r="R73" s="57"/>
      <c r="S73" s="57"/>
      <c r="T73" s="57"/>
      <c r="U73" s="39">
        <f t="shared" si="0"/>
        <v>25200.000000000004</v>
      </c>
      <c r="V73" s="40" t="s">
        <v>45</v>
      </c>
      <c r="W73" s="41" t="s">
        <v>47</v>
      </c>
      <c r="X73" s="2"/>
    </row>
    <row r="74" spans="1:24" ht="45" x14ac:dyDescent="0.2">
      <c r="A74" s="149"/>
      <c r="B74" s="114"/>
      <c r="C74" s="115"/>
      <c r="D74" s="115"/>
      <c r="E74" s="116"/>
      <c r="F74" s="123" t="s">
        <v>123</v>
      </c>
      <c r="G74" s="124"/>
      <c r="H74" s="125"/>
      <c r="I74" s="21" t="s">
        <v>66</v>
      </c>
      <c r="J74" s="15" t="s">
        <v>21</v>
      </c>
      <c r="K74" s="25" t="s">
        <v>63</v>
      </c>
      <c r="L74" s="22" t="s">
        <v>31</v>
      </c>
      <c r="M74" s="17">
        <v>1</v>
      </c>
      <c r="N74" s="17"/>
      <c r="O74" s="17"/>
      <c r="P74" s="17"/>
      <c r="Q74" s="24">
        <f>20000*M74*1.12</f>
        <v>22400.000000000004</v>
      </c>
      <c r="R74" s="24"/>
      <c r="S74" s="24"/>
      <c r="T74" s="24"/>
      <c r="U74" s="26">
        <f t="shared" si="0"/>
        <v>22400.000000000004</v>
      </c>
      <c r="V74" s="18" t="s">
        <v>45</v>
      </c>
      <c r="W74" s="19" t="s">
        <v>47</v>
      </c>
      <c r="X74" s="2"/>
    </row>
    <row r="75" spans="1:24" ht="33.75" x14ac:dyDescent="0.2">
      <c r="A75" s="149"/>
      <c r="B75" s="114"/>
      <c r="C75" s="115"/>
      <c r="D75" s="115"/>
      <c r="E75" s="116"/>
      <c r="F75" s="123" t="s">
        <v>91</v>
      </c>
      <c r="G75" s="124"/>
      <c r="H75" s="125"/>
      <c r="I75" s="21" t="s">
        <v>92</v>
      </c>
      <c r="J75" s="15" t="s">
        <v>21</v>
      </c>
      <c r="K75" s="25" t="s">
        <v>120</v>
      </c>
      <c r="L75" s="22" t="s">
        <v>110</v>
      </c>
      <c r="M75" s="17">
        <v>1</v>
      </c>
      <c r="N75" s="17"/>
      <c r="O75" s="17"/>
      <c r="P75" s="17"/>
      <c r="Q75" s="24">
        <f>5120*M75*1.12</f>
        <v>5734.4000000000005</v>
      </c>
      <c r="R75" s="24"/>
      <c r="S75" s="24"/>
      <c r="T75" s="24"/>
      <c r="U75" s="26">
        <f t="shared" si="0"/>
        <v>5734.4000000000005</v>
      </c>
      <c r="V75" s="18" t="s">
        <v>45</v>
      </c>
      <c r="W75" s="19" t="s">
        <v>114</v>
      </c>
      <c r="X75" s="2"/>
    </row>
    <row r="76" spans="1:24" ht="28.5" customHeight="1" x14ac:dyDescent="0.2">
      <c r="A76" s="149"/>
      <c r="B76" s="114"/>
      <c r="C76" s="115"/>
      <c r="D76" s="115"/>
      <c r="E76" s="116"/>
      <c r="F76" s="123" t="s">
        <v>132</v>
      </c>
      <c r="G76" s="124"/>
      <c r="H76" s="125"/>
      <c r="I76" s="21" t="s">
        <v>133</v>
      </c>
      <c r="J76" s="15" t="s">
        <v>21</v>
      </c>
      <c r="K76" s="25" t="s">
        <v>135</v>
      </c>
      <c r="L76" s="22" t="s">
        <v>110</v>
      </c>
      <c r="M76" s="17">
        <v>1</v>
      </c>
      <c r="N76" s="17"/>
      <c r="O76" s="17"/>
      <c r="P76" s="17"/>
      <c r="Q76" s="24">
        <f>2100*M76*1.12</f>
        <v>2352</v>
      </c>
      <c r="R76" s="24"/>
      <c r="S76" s="24"/>
      <c r="T76" s="24"/>
      <c r="U76" s="26">
        <f t="shared" si="0"/>
        <v>2352</v>
      </c>
      <c r="V76" s="18" t="s">
        <v>45</v>
      </c>
      <c r="W76" s="19" t="s">
        <v>114</v>
      </c>
      <c r="X76" s="2"/>
    </row>
    <row r="77" spans="1:24" ht="28.5" customHeight="1" x14ac:dyDescent="0.2">
      <c r="A77" s="149"/>
      <c r="B77" s="114"/>
      <c r="C77" s="115"/>
      <c r="D77" s="115"/>
      <c r="E77" s="116"/>
      <c r="F77" s="123" t="s">
        <v>125</v>
      </c>
      <c r="G77" s="124"/>
      <c r="H77" s="125"/>
      <c r="I77" s="21" t="s">
        <v>36</v>
      </c>
      <c r="J77" s="15" t="s">
        <v>21</v>
      </c>
      <c r="K77" s="25" t="s">
        <v>56</v>
      </c>
      <c r="L77" s="22" t="s">
        <v>31</v>
      </c>
      <c r="M77" s="17">
        <v>1</v>
      </c>
      <c r="N77" s="17"/>
      <c r="O77" s="17"/>
      <c r="P77" s="17"/>
      <c r="Q77" s="24">
        <f>680*M77*1.12</f>
        <v>761.6</v>
      </c>
      <c r="R77" s="27"/>
      <c r="S77" s="27"/>
      <c r="T77" s="27"/>
      <c r="U77" s="26">
        <f t="shared" si="0"/>
        <v>761.6</v>
      </c>
      <c r="V77" s="18" t="s">
        <v>45</v>
      </c>
      <c r="W77" s="19" t="s">
        <v>115</v>
      </c>
      <c r="X77" s="2"/>
    </row>
    <row r="78" spans="1:24" ht="28.5" customHeight="1" x14ac:dyDescent="0.2">
      <c r="A78" s="149"/>
      <c r="B78" s="114"/>
      <c r="C78" s="115"/>
      <c r="D78" s="115"/>
      <c r="E78" s="116"/>
      <c r="F78" s="123" t="s">
        <v>42</v>
      </c>
      <c r="G78" s="124"/>
      <c r="H78" s="125"/>
      <c r="I78" s="21" t="s">
        <v>43</v>
      </c>
      <c r="J78" s="15" t="s">
        <v>21</v>
      </c>
      <c r="K78" s="25" t="s">
        <v>136</v>
      </c>
      <c r="L78" s="22" t="s">
        <v>44</v>
      </c>
      <c r="M78" s="17"/>
      <c r="N78" s="17">
        <v>0.4</v>
      </c>
      <c r="O78" s="17">
        <v>0.3</v>
      </c>
      <c r="P78" s="17">
        <v>0.3</v>
      </c>
      <c r="Q78" s="27"/>
      <c r="R78" s="27">
        <f>10000*N78*1.12</f>
        <v>4480</v>
      </c>
      <c r="S78" s="27">
        <f t="shared" ref="S78:T78" si="3">10000*O78*1.12</f>
        <v>3360.0000000000005</v>
      </c>
      <c r="T78" s="27">
        <f t="shared" si="3"/>
        <v>3360.0000000000005</v>
      </c>
      <c r="U78" s="26">
        <f t="shared" si="0"/>
        <v>11200</v>
      </c>
      <c r="V78" s="18" t="s">
        <v>45</v>
      </c>
      <c r="W78" s="19" t="s">
        <v>46</v>
      </c>
      <c r="X78" s="2"/>
    </row>
    <row r="79" spans="1:24" ht="28.5" customHeight="1" x14ac:dyDescent="0.2">
      <c r="A79" s="149"/>
      <c r="B79" s="114"/>
      <c r="C79" s="115"/>
      <c r="D79" s="115"/>
      <c r="E79" s="116"/>
      <c r="F79" s="123" t="s">
        <v>95</v>
      </c>
      <c r="G79" s="124"/>
      <c r="H79" s="125"/>
      <c r="I79" s="21" t="s">
        <v>96</v>
      </c>
      <c r="J79" s="15" t="s">
        <v>21</v>
      </c>
      <c r="K79" s="25" t="s">
        <v>121</v>
      </c>
      <c r="L79" s="22" t="s">
        <v>31</v>
      </c>
      <c r="M79" s="17">
        <v>1</v>
      </c>
      <c r="N79" s="17"/>
      <c r="O79" s="17"/>
      <c r="P79" s="17"/>
      <c r="Q79" s="27">
        <f>4800*M79*1.12</f>
        <v>5376.0000000000009</v>
      </c>
      <c r="R79" s="27"/>
      <c r="S79" s="27"/>
      <c r="T79" s="27"/>
      <c r="U79" s="26">
        <f t="shared" si="0"/>
        <v>5376.0000000000009</v>
      </c>
      <c r="V79" s="18" t="s">
        <v>45</v>
      </c>
      <c r="W79" s="19" t="s">
        <v>114</v>
      </c>
      <c r="X79" s="2"/>
    </row>
    <row r="80" spans="1:24" ht="28.5" customHeight="1" thickBot="1" x14ac:dyDescent="0.25">
      <c r="A80" s="150"/>
      <c r="B80" s="117"/>
      <c r="C80" s="118"/>
      <c r="D80" s="118"/>
      <c r="E80" s="119"/>
      <c r="F80" s="120" t="s">
        <v>134</v>
      </c>
      <c r="G80" s="121"/>
      <c r="H80" s="122"/>
      <c r="I80" s="42" t="s">
        <v>29</v>
      </c>
      <c r="J80" s="43" t="s">
        <v>21</v>
      </c>
      <c r="K80" s="58" t="s">
        <v>57</v>
      </c>
      <c r="L80" s="45" t="s">
        <v>30</v>
      </c>
      <c r="M80" s="46">
        <v>0.25</v>
      </c>
      <c r="N80" s="46">
        <v>0.25</v>
      </c>
      <c r="O80" s="46">
        <v>0.25</v>
      </c>
      <c r="P80" s="46">
        <v>0.25</v>
      </c>
      <c r="Q80" s="55">
        <v>0</v>
      </c>
      <c r="R80" s="55">
        <v>0</v>
      </c>
      <c r="S80" s="55">
        <v>0</v>
      </c>
      <c r="T80" s="55">
        <v>0</v>
      </c>
      <c r="U80" s="47">
        <f t="shared" si="0"/>
        <v>0</v>
      </c>
      <c r="V80" s="48" t="s">
        <v>45</v>
      </c>
      <c r="W80" s="49" t="s">
        <v>73</v>
      </c>
      <c r="X80" s="2"/>
    </row>
    <row r="81" spans="1:24" ht="29.25" customHeight="1" x14ac:dyDescent="0.2">
      <c r="A81" s="148">
        <v>4</v>
      </c>
      <c r="B81" s="111" t="s">
        <v>24</v>
      </c>
      <c r="C81" s="112"/>
      <c r="D81" s="112"/>
      <c r="E81" s="113"/>
      <c r="F81" s="126" t="s">
        <v>100</v>
      </c>
      <c r="G81" s="127"/>
      <c r="H81" s="128"/>
      <c r="I81" s="50" t="s">
        <v>98</v>
      </c>
      <c r="J81" s="36" t="s">
        <v>21</v>
      </c>
      <c r="K81" s="56" t="s">
        <v>99</v>
      </c>
      <c r="L81" s="52" t="s">
        <v>44</v>
      </c>
      <c r="M81" s="38">
        <v>0.25</v>
      </c>
      <c r="N81" s="38">
        <v>0.25</v>
      </c>
      <c r="O81" s="38">
        <v>0.25</v>
      </c>
      <c r="P81" s="38">
        <v>0.25</v>
      </c>
      <c r="Q81" s="53">
        <v>0</v>
      </c>
      <c r="R81" s="53">
        <v>0</v>
      </c>
      <c r="S81" s="53">
        <v>0</v>
      </c>
      <c r="T81" s="53">
        <v>0</v>
      </c>
      <c r="U81" s="39">
        <f t="shared" si="0"/>
        <v>0</v>
      </c>
      <c r="V81" s="99" t="s">
        <v>45</v>
      </c>
      <c r="W81" s="41" t="s">
        <v>72</v>
      </c>
      <c r="X81" s="2"/>
    </row>
    <row r="82" spans="1:24" ht="29.25" customHeight="1" x14ac:dyDescent="0.2">
      <c r="A82" s="149"/>
      <c r="B82" s="114"/>
      <c r="C82" s="115"/>
      <c r="D82" s="115"/>
      <c r="E82" s="116"/>
      <c r="F82" s="123" t="s">
        <v>85</v>
      </c>
      <c r="G82" s="124"/>
      <c r="H82" s="125"/>
      <c r="I82" s="20" t="s">
        <v>104</v>
      </c>
      <c r="J82" s="15" t="s">
        <v>21</v>
      </c>
      <c r="K82" s="14" t="s">
        <v>107</v>
      </c>
      <c r="L82" s="16" t="s">
        <v>110</v>
      </c>
      <c r="M82" s="17"/>
      <c r="N82" s="17">
        <v>1</v>
      </c>
      <c r="O82" s="17"/>
      <c r="P82" s="17"/>
      <c r="Q82" s="26"/>
      <c r="R82" s="26">
        <f>0*N82</f>
        <v>0</v>
      </c>
      <c r="S82" s="26"/>
      <c r="T82" s="26"/>
      <c r="U82" s="26">
        <f t="shared" si="0"/>
        <v>0</v>
      </c>
      <c r="V82" s="18" t="s">
        <v>45</v>
      </c>
      <c r="W82" s="19" t="s">
        <v>72</v>
      </c>
      <c r="X82" s="2"/>
    </row>
    <row r="83" spans="1:24" ht="29.25" customHeight="1" x14ac:dyDescent="0.2">
      <c r="A83" s="149"/>
      <c r="B83" s="114"/>
      <c r="C83" s="115"/>
      <c r="D83" s="115"/>
      <c r="E83" s="116"/>
      <c r="F83" s="123" t="s">
        <v>86</v>
      </c>
      <c r="G83" s="124"/>
      <c r="H83" s="125"/>
      <c r="I83" s="20" t="s">
        <v>105</v>
      </c>
      <c r="J83" s="15" t="s">
        <v>21</v>
      </c>
      <c r="K83" s="14" t="s">
        <v>108</v>
      </c>
      <c r="L83" s="16" t="s">
        <v>110</v>
      </c>
      <c r="M83" s="17"/>
      <c r="N83" s="17">
        <v>1</v>
      </c>
      <c r="O83" s="17"/>
      <c r="P83" s="17"/>
      <c r="Q83" s="26"/>
      <c r="R83" s="26">
        <f>0*N83</f>
        <v>0</v>
      </c>
      <c r="S83" s="26"/>
      <c r="T83" s="26"/>
      <c r="U83" s="26">
        <f t="shared" si="0"/>
        <v>0</v>
      </c>
      <c r="V83" s="18" t="s">
        <v>45</v>
      </c>
      <c r="W83" s="19" t="s">
        <v>72</v>
      </c>
      <c r="X83" s="2"/>
    </row>
    <row r="84" spans="1:24" ht="29.25" customHeight="1" x14ac:dyDescent="0.2">
      <c r="A84" s="149"/>
      <c r="B84" s="114"/>
      <c r="C84" s="115"/>
      <c r="D84" s="115"/>
      <c r="E84" s="116"/>
      <c r="F84" s="123" t="s">
        <v>89</v>
      </c>
      <c r="G84" s="124"/>
      <c r="H84" s="125"/>
      <c r="I84" s="20" t="s">
        <v>106</v>
      </c>
      <c r="J84" s="15" t="s">
        <v>21</v>
      </c>
      <c r="K84" s="14" t="s">
        <v>32</v>
      </c>
      <c r="L84" s="22" t="s">
        <v>31</v>
      </c>
      <c r="M84" s="17">
        <v>1</v>
      </c>
      <c r="N84" s="17"/>
      <c r="O84" s="17"/>
      <c r="P84" s="17"/>
      <c r="Q84" s="26">
        <f>0*M84</f>
        <v>0</v>
      </c>
      <c r="R84" s="26"/>
      <c r="S84" s="26"/>
      <c r="T84" s="26"/>
      <c r="U84" s="26">
        <f t="shared" si="0"/>
        <v>0</v>
      </c>
      <c r="V84" s="18" t="s">
        <v>45</v>
      </c>
      <c r="W84" s="19" t="s">
        <v>72</v>
      </c>
      <c r="X84" s="2"/>
    </row>
    <row r="85" spans="1:24" ht="29.25" customHeight="1" x14ac:dyDescent="0.2">
      <c r="A85" s="149"/>
      <c r="B85" s="114"/>
      <c r="C85" s="115"/>
      <c r="D85" s="115"/>
      <c r="E85" s="116"/>
      <c r="F85" s="123" t="s">
        <v>87</v>
      </c>
      <c r="G85" s="124"/>
      <c r="H85" s="125"/>
      <c r="I85" s="20" t="s">
        <v>106</v>
      </c>
      <c r="J85" s="15" t="s">
        <v>21</v>
      </c>
      <c r="K85" s="14" t="s">
        <v>109</v>
      </c>
      <c r="L85" s="16" t="s">
        <v>30</v>
      </c>
      <c r="M85" s="17">
        <v>0.5</v>
      </c>
      <c r="N85" s="17">
        <v>0.5</v>
      </c>
      <c r="O85" s="17"/>
      <c r="P85" s="17"/>
      <c r="Q85" s="26">
        <f>0*M85</f>
        <v>0</v>
      </c>
      <c r="R85" s="26">
        <f>0*N85</f>
        <v>0</v>
      </c>
      <c r="S85" s="26"/>
      <c r="T85" s="26"/>
      <c r="U85" s="26">
        <f t="shared" si="0"/>
        <v>0</v>
      </c>
      <c r="V85" s="18" t="s">
        <v>45</v>
      </c>
      <c r="W85" s="19" t="s">
        <v>72</v>
      </c>
      <c r="X85" s="2"/>
    </row>
    <row r="86" spans="1:24" ht="29.25" customHeight="1" x14ac:dyDescent="0.2">
      <c r="A86" s="149"/>
      <c r="B86" s="114"/>
      <c r="C86" s="115"/>
      <c r="D86" s="115"/>
      <c r="E86" s="116"/>
      <c r="F86" s="123" t="s">
        <v>131</v>
      </c>
      <c r="G86" s="124"/>
      <c r="H86" s="125"/>
      <c r="I86" s="20" t="s">
        <v>126</v>
      </c>
      <c r="J86" s="15" t="s">
        <v>21</v>
      </c>
      <c r="K86" s="14" t="s">
        <v>127</v>
      </c>
      <c r="L86" s="16" t="s">
        <v>44</v>
      </c>
      <c r="M86" s="17">
        <v>0.1</v>
      </c>
      <c r="N86" s="17">
        <v>0.2</v>
      </c>
      <c r="O86" s="17">
        <v>0.35</v>
      </c>
      <c r="P86" s="17">
        <v>0.35</v>
      </c>
      <c r="Q86" s="26">
        <v>0</v>
      </c>
      <c r="R86" s="26">
        <v>0</v>
      </c>
      <c r="S86" s="26">
        <v>0</v>
      </c>
      <c r="T86" s="26">
        <v>0</v>
      </c>
      <c r="U86" s="26">
        <f t="shared" si="0"/>
        <v>0</v>
      </c>
      <c r="V86" s="18" t="s">
        <v>45</v>
      </c>
      <c r="W86" s="19" t="s">
        <v>72</v>
      </c>
      <c r="X86" s="2"/>
    </row>
    <row r="87" spans="1:24" ht="29.25" customHeight="1" x14ac:dyDescent="0.2">
      <c r="A87" s="149"/>
      <c r="B87" s="114"/>
      <c r="C87" s="115"/>
      <c r="D87" s="115"/>
      <c r="E87" s="116"/>
      <c r="F87" s="123" t="s">
        <v>128</v>
      </c>
      <c r="G87" s="124"/>
      <c r="H87" s="125"/>
      <c r="I87" s="20" t="s">
        <v>129</v>
      </c>
      <c r="J87" s="15" t="s">
        <v>21</v>
      </c>
      <c r="K87" s="14" t="s">
        <v>130</v>
      </c>
      <c r="L87" s="16" t="s">
        <v>31</v>
      </c>
      <c r="M87" s="17"/>
      <c r="N87" s="17"/>
      <c r="O87" s="17">
        <v>1</v>
      </c>
      <c r="P87" s="17"/>
      <c r="Q87" s="26"/>
      <c r="R87" s="26"/>
      <c r="S87" s="26">
        <v>0</v>
      </c>
      <c r="T87" s="26"/>
      <c r="U87" s="26">
        <f t="shared" si="0"/>
        <v>0</v>
      </c>
      <c r="V87" s="18" t="s">
        <v>45</v>
      </c>
      <c r="W87" s="19" t="s">
        <v>72</v>
      </c>
      <c r="X87" s="2"/>
    </row>
    <row r="88" spans="1:24" ht="29.25" customHeight="1" thickBot="1" x14ac:dyDescent="0.25">
      <c r="A88" s="150"/>
      <c r="B88" s="117"/>
      <c r="C88" s="118"/>
      <c r="D88" s="118"/>
      <c r="E88" s="119"/>
      <c r="F88" s="120" t="s">
        <v>35</v>
      </c>
      <c r="G88" s="121"/>
      <c r="H88" s="122"/>
      <c r="I88" s="59" t="s">
        <v>60</v>
      </c>
      <c r="J88" s="43" t="s">
        <v>21</v>
      </c>
      <c r="K88" s="60" t="s">
        <v>59</v>
      </c>
      <c r="L88" s="45" t="s">
        <v>31</v>
      </c>
      <c r="M88" s="46">
        <v>1</v>
      </c>
      <c r="N88" s="46"/>
      <c r="O88" s="46"/>
      <c r="P88" s="46"/>
      <c r="Q88" s="47">
        <f>300*M88*1.12</f>
        <v>336.00000000000006</v>
      </c>
      <c r="R88" s="61"/>
      <c r="S88" s="61"/>
      <c r="T88" s="61"/>
      <c r="U88" s="47">
        <f t="shared" si="0"/>
        <v>336.00000000000006</v>
      </c>
      <c r="V88" s="48" t="s">
        <v>45</v>
      </c>
      <c r="W88" s="49" t="s">
        <v>71</v>
      </c>
      <c r="X88" s="2"/>
    </row>
    <row r="89" spans="1:24" ht="12" x14ac:dyDescent="0.2">
      <c r="A89" s="8"/>
      <c r="B89" s="9"/>
      <c r="C89" s="9"/>
      <c r="D89" s="9"/>
      <c r="E89" s="9"/>
      <c r="F89" s="10"/>
      <c r="G89" s="10"/>
      <c r="H89" s="10"/>
      <c r="I89" s="11"/>
      <c r="J89" s="12"/>
      <c r="K89" s="12"/>
      <c r="L89" s="102"/>
      <c r="M89" s="103"/>
      <c r="N89" s="103"/>
      <c r="O89" s="103"/>
      <c r="P89" s="104"/>
      <c r="Q89" s="98">
        <f>SUM(Q55:Q88)</f>
        <v>234620.57600000003</v>
      </c>
      <c r="R89" s="98">
        <f>SUM(R55:R88)</f>
        <v>408572.23200000002</v>
      </c>
      <c r="S89" s="98">
        <f>SUM(S55:S88)</f>
        <v>59292.192000000003</v>
      </c>
      <c r="T89" s="98">
        <f>SUM(T55:T88)</f>
        <v>35840.000000000007</v>
      </c>
      <c r="U89" s="100">
        <f>SUM(U55:U88)</f>
        <v>738325</v>
      </c>
      <c r="V89" s="13"/>
      <c r="W89" s="8"/>
    </row>
    <row r="90" spans="1:24" ht="19.5" customHeight="1" thickBot="1" x14ac:dyDescent="0.25">
      <c r="B90" s="4"/>
      <c r="C90" s="4"/>
      <c r="D90" s="4"/>
      <c r="E90" s="138"/>
      <c r="F90" s="138"/>
      <c r="G90" s="138"/>
      <c r="H90" s="138"/>
      <c r="I90" s="138"/>
      <c r="J90" s="138"/>
      <c r="K90" s="138"/>
      <c r="L90" s="105" t="s">
        <v>144</v>
      </c>
      <c r="M90" s="106"/>
      <c r="N90" s="106"/>
      <c r="O90" s="106"/>
      <c r="P90" s="107"/>
      <c r="Q90" s="108">
        <f>SUM(Q89:T89)</f>
        <v>738325.00000000012</v>
      </c>
      <c r="R90" s="109"/>
      <c r="S90" s="109"/>
      <c r="T90" s="110"/>
      <c r="U90" s="101"/>
      <c r="V90" s="32"/>
      <c r="W90" s="30"/>
    </row>
    <row r="91" spans="1:24" x14ac:dyDescent="0.2">
      <c r="B91" s="4"/>
      <c r="C91" s="4"/>
      <c r="D91" s="4"/>
      <c r="E91" s="34"/>
      <c r="F91" s="34"/>
      <c r="G91" s="34"/>
      <c r="H91" s="34"/>
      <c r="I91" s="34"/>
      <c r="J91" s="34"/>
      <c r="K91" s="34"/>
      <c r="L91" s="5"/>
      <c r="M91" s="4"/>
      <c r="N91" s="4"/>
      <c r="O91" s="4"/>
      <c r="P91" s="4"/>
      <c r="Q91" s="28"/>
      <c r="R91" s="28"/>
      <c r="S91" s="28"/>
      <c r="T91" s="28"/>
      <c r="U91" s="31"/>
      <c r="V91" s="28"/>
      <c r="W91" s="4"/>
    </row>
    <row r="92" spans="1:24" x14ac:dyDescent="0.2">
      <c r="B92" s="4"/>
      <c r="C92" s="4"/>
      <c r="D92" s="4"/>
      <c r="E92" s="34"/>
      <c r="F92" s="34"/>
      <c r="G92" s="34"/>
      <c r="H92" s="34"/>
      <c r="I92" s="34"/>
      <c r="J92" s="34"/>
      <c r="K92" s="34"/>
      <c r="L92" s="5"/>
      <c r="M92" s="4"/>
      <c r="N92" s="4"/>
      <c r="O92" s="4"/>
      <c r="P92" s="4"/>
      <c r="Q92" s="28"/>
      <c r="R92" s="28"/>
      <c r="S92" s="28"/>
      <c r="T92" s="28"/>
      <c r="U92" s="31"/>
      <c r="V92" s="28"/>
      <c r="W92" s="4"/>
    </row>
    <row r="93" spans="1:24" x14ac:dyDescent="0.2">
      <c r="B93" s="4"/>
      <c r="C93" s="4"/>
      <c r="D93" s="4"/>
      <c r="E93" s="6"/>
      <c r="F93" s="6"/>
      <c r="G93" s="6"/>
      <c r="H93" s="6"/>
      <c r="I93" s="6"/>
      <c r="J93" s="6"/>
      <c r="K93" s="6"/>
      <c r="L93" s="6"/>
      <c r="M93" s="4"/>
      <c r="N93" s="4"/>
      <c r="O93" s="4"/>
      <c r="P93" s="4"/>
      <c r="Q93" s="28"/>
      <c r="R93" s="28"/>
      <c r="S93" s="28"/>
      <c r="T93" s="28"/>
      <c r="U93" s="28"/>
      <c r="V93" s="28"/>
      <c r="W93" s="4"/>
    </row>
    <row r="94" spans="1:24" x14ac:dyDescent="0.2">
      <c r="B94" s="4"/>
      <c r="C94" s="4"/>
      <c r="D94" s="4"/>
      <c r="E94" s="4" t="s">
        <v>76</v>
      </c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28"/>
      <c r="R94" s="28"/>
      <c r="S94" s="28"/>
      <c r="T94" s="28"/>
      <c r="U94" s="28"/>
      <c r="V94" s="4"/>
      <c r="W94" s="4"/>
    </row>
    <row r="95" spans="1:24" x14ac:dyDescent="0.2">
      <c r="B95" s="4"/>
      <c r="C95" s="4"/>
      <c r="D95" s="4"/>
      <c r="E95" s="4" t="s">
        <v>62</v>
      </c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28"/>
      <c r="R95" s="28"/>
      <c r="S95" s="28"/>
      <c r="T95" s="28"/>
      <c r="U95" s="28"/>
      <c r="V95" s="4"/>
      <c r="W95" s="4"/>
    </row>
    <row r="96" spans="1:24" x14ac:dyDescent="0.2"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28"/>
      <c r="R96" s="28"/>
      <c r="S96" s="28"/>
      <c r="T96" s="28"/>
      <c r="U96" s="28"/>
      <c r="V96" s="4"/>
      <c r="W96" s="4"/>
    </row>
    <row r="97" spans="2:23" x14ac:dyDescent="0.2"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28"/>
      <c r="R97" s="28"/>
      <c r="S97" s="28"/>
      <c r="T97" s="28"/>
      <c r="U97" s="28"/>
      <c r="V97" s="4"/>
      <c r="W97" s="4"/>
    </row>
    <row r="98" spans="2:23" x14ac:dyDescent="0.2"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28"/>
      <c r="R98" s="28"/>
      <c r="S98" s="28"/>
      <c r="T98" s="28"/>
      <c r="U98" s="28"/>
      <c r="V98" s="4"/>
      <c r="W98" s="4"/>
    </row>
    <row r="99" spans="2:23" x14ac:dyDescent="0.2"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28"/>
      <c r="R99" s="28"/>
      <c r="S99" s="28"/>
      <c r="T99" s="28"/>
      <c r="U99" s="28"/>
      <c r="V99" s="4"/>
      <c r="W99" s="4"/>
    </row>
    <row r="100" spans="2:23" x14ac:dyDescent="0.2"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28"/>
      <c r="R100" s="28"/>
      <c r="S100" s="28"/>
      <c r="T100" s="28"/>
      <c r="U100" s="28"/>
      <c r="V100" s="4"/>
      <c r="W100" s="4"/>
    </row>
    <row r="101" spans="2:23" x14ac:dyDescent="0.2"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28"/>
      <c r="R101" s="28"/>
      <c r="S101" s="28"/>
      <c r="T101" s="28"/>
      <c r="U101" s="28"/>
      <c r="V101" s="4"/>
      <c r="W101" s="4"/>
    </row>
    <row r="102" spans="2:23" x14ac:dyDescent="0.2"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28"/>
      <c r="R102" s="28"/>
      <c r="S102" s="28"/>
      <c r="T102" s="28"/>
      <c r="U102" s="28"/>
      <c r="V102" s="4"/>
      <c r="W102" s="4"/>
    </row>
    <row r="103" spans="2:23" x14ac:dyDescent="0.2"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28"/>
      <c r="R103" s="28"/>
      <c r="S103" s="28"/>
      <c r="T103" s="28"/>
      <c r="U103" s="28"/>
      <c r="V103" s="4"/>
      <c r="W103" s="4"/>
    </row>
    <row r="104" spans="2:23" x14ac:dyDescent="0.2"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28"/>
      <c r="R104" s="28"/>
      <c r="S104" s="28"/>
      <c r="T104" s="28"/>
      <c r="U104" s="28"/>
      <c r="V104" s="4"/>
      <c r="W104" s="4"/>
    </row>
    <row r="105" spans="2:23" x14ac:dyDescent="0.2"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28"/>
      <c r="R105" s="28"/>
      <c r="S105" s="28"/>
      <c r="T105" s="28"/>
      <c r="U105" s="28"/>
      <c r="V105" s="4"/>
      <c r="W105" s="4"/>
    </row>
    <row r="106" spans="2:23" x14ac:dyDescent="0.2"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28"/>
      <c r="R106" s="28"/>
      <c r="S106" s="28"/>
      <c r="T106" s="28"/>
      <c r="U106" s="28"/>
      <c r="V106" s="4"/>
      <c r="W106" s="4"/>
    </row>
    <row r="107" spans="2:23" x14ac:dyDescent="0.2"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28"/>
      <c r="R107" s="28"/>
      <c r="S107" s="28"/>
      <c r="T107" s="28"/>
      <c r="U107" s="28"/>
      <c r="V107" s="4"/>
      <c r="W107" s="4"/>
    </row>
    <row r="108" spans="2:23" x14ac:dyDescent="0.2"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28"/>
      <c r="R108" s="28"/>
      <c r="S108" s="28"/>
      <c r="T108" s="28"/>
      <c r="U108" s="28"/>
      <c r="V108" s="4"/>
      <c r="W108" s="4"/>
    </row>
    <row r="109" spans="2:23" x14ac:dyDescent="0.2"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28"/>
      <c r="R109" s="28"/>
      <c r="S109" s="28"/>
      <c r="T109" s="28"/>
      <c r="U109" s="28"/>
      <c r="V109" s="4"/>
      <c r="W109" s="4"/>
    </row>
    <row r="110" spans="2:23" x14ac:dyDescent="0.2"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28"/>
      <c r="R110" s="28"/>
      <c r="S110" s="28"/>
      <c r="T110" s="28"/>
      <c r="U110" s="28"/>
      <c r="V110" s="4"/>
      <c r="W110" s="4"/>
    </row>
    <row r="111" spans="2:23" x14ac:dyDescent="0.2"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28"/>
      <c r="R111" s="28"/>
      <c r="S111" s="28"/>
      <c r="T111" s="28"/>
      <c r="U111" s="28"/>
      <c r="V111" s="4"/>
      <c r="W111" s="4"/>
    </row>
    <row r="112" spans="2:23" x14ac:dyDescent="0.2"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28"/>
      <c r="R112" s="28"/>
      <c r="S112" s="28"/>
      <c r="T112" s="28"/>
      <c r="U112" s="28"/>
      <c r="V112" s="4"/>
      <c r="W112" s="4"/>
    </row>
    <row r="113" spans="2:23" x14ac:dyDescent="0.2"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28"/>
      <c r="R113" s="28"/>
      <c r="S113" s="28"/>
      <c r="T113" s="28"/>
      <c r="U113" s="28"/>
      <c r="V113" s="4"/>
      <c r="W113" s="4"/>
    </row>
    <row r="114" spans="2:23" x14ac:dyDescent="0.2"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28"/>
      <c r="R114" s="28"/>
      <c r="S114" s="28"/>
      <c r="T114" s="28"/>
      <c r="U114" s="28"/>
      <c r="V114" s="4"/>
      <c r="W114" s="4"/>
    </row>
    <row r="115" spans="2:23" x14ac:dyDescent="0.2"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28"/>
      <c r="R115" s="28"/>
      <c r="S115" s="28"/>
      <c r="T115" s="28"/>
      <c r="U115" s="28"/>
      <c r="V115" s="4"/>
      <c r="W115" s="4"/>
    </row>
    <row r="116" spans="2:23" x14ac:dyDescent="0.2"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28"/>
      <c r="R116" s="28"/>
      <c r="S116" s="28"/>
      <c r="T116" s="28"/>
      <c r="U116" s="28"/>
      <c r="V116" s="4"/>
      <c r="W116" s="4"/>
    </row>
    <row r="117" spans="2:23" x14ac:dyDescent="0.2"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28"/>
      <c r="R117" s="28"/>
      <c r="S117" s="28"/>
      <c r="T117" s="28"/>
      <c r="U117" s="28"/>
      <c r="V117" s="4"/>
      <c r="W117" s="4"/>
    </row>
    <row r="118" spans="2:23" x14ac:dyDescent="0.2"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28"/>
      <c r="R118" s="28"/>
      <c r="S118" s="28"/>
      <c r="T118" s="28"/>
      <c r="U118" s="28"/>
      <c r="V118" s="4"/>
      <c r="W118" s="4"/>
    </row>
    <row r="119" spans="2:23" x14ac:dyDescent="0.2"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28"/>
      <c r="R119" s="28"/>
      <c r="S119" s="28"/>
      <c r="T119" s="28"/>
      <c r="U119" s="28"/>
      <c r="V119" s="4"/>
      <c r="W119" s="4"/>
    </row>
    <row r="120" spans="2:23" x14ac:dyDescent="0.2"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28"/>
      <c r="R120" s="28"/>
      <c r="S120" s="28"/>
      <c r="T120" s="28"/>
      <c r="U120" s="28"/>
      <c r="V120" s="4"/>
      <c r="W120" s="4"/>
    </row>
  </sheetData>
  <mergeCells count="123">
    <mergeCell ref="V53:V54"/>
    <mergeCell ref="Q53:T53"/>
    <mergeCell ref="B39:M39"/>
    <mergeCell ref="C40:M40"/>
    <mergeCell ref="A45:W45"/>
    <mergeCell ref="A46:W46"/>
    <mergeCell ref="B47:W47"/>
    <mergeCell ref="B49:W49"/>
    <mergeCell ref="B50:W50"/>
    <mergeCell ref="A51:X51"/>
    <mergeCell ref="M53:P53"/>
    <mergeCell ref="W53:W54"/>
    <mergeCell ref="X53:X54"/>
    <mergeCell ref="A52:W52"/>
    <mergeCell ref="F53:H54"/>
    <mergeCell ref="I53:I54"/>
    <mergeCell ref="P24:W24"/>
    <mergeCell ref="B25:M25"/>
    <mergeCell ref="P18:W18"/>
    <mergeCell ref="B19:M19"/>
    <mergeCell ref="C20:M20"/>
    <mergeCell ref="P20:W20"/>
    <mergeCell ref="B21:M21"/>
    <mergeCell ref="B48:W48"/>
    <mergeCell ref="B27:M27"/>
    <mergeCell ref="B35:M35"/>
    <mergeCell ref="C32:M32"/>
    <mergeCell ref="C30:M30"/>
    <mergeCell ref="P30:W30"/>
    <mergeCell ref="B31:M31"/>
    <mergeCell ref="P22:W22"/>
    <mergeCell ref="A2:W2"/>
    <mergeCell ref="A3:W3"/>
    <mergeCell ref="A4:W4"/>
    <mergeCell ref="A5:W5"/>
    <mergeCell ref="B6:W6"/>
    <mergeCell ref="A7:H7"/>
    <mergeCell ref="N7:P7"/>
    <mergeCell ref="Q7:W7"/>
    <mergeCell ref="A8:W8"/>
    <mergeCell ref="B17:M17"/>
    <mergeCell ref="C18:M18"/>
    <mergeCell ref="C22:M22"/>
    <mergeCell ref="C26:M26"/>
    <mergeCell ref="B12:W12"/>
    <mergeCell ref="A13:W13"/>
    <mergeCell ref="A14:W14"/>
    <mergeCell ref="C16:M16"/>
    <mergeCell ref="P16:W16"/>
    <mergeCell ref="B23:M23"/>
    <mergeCell ref="C24:M24"/>
    <mergeCell ref="F56:H56"/>
    <mergeCell ref="F57:H57"/>
    <mergeCell ref="F65:H65"/>
    <mergeCell ref="F67:H67"/>
    <mergeCell ref="F66:H66"/>
    <mergeCell ref="A9:W9"/>
    <mergeCell ref="B10:W10"/>
    <mergeCell ref="A11:W11"/>
    <mergeCell ref="P40:W40"/>
    <mergeCell ref="B41:M41"/>
    <mergeCell ref="C42:M42"/>
    <mergeCell ref="P42:W42"/>
    <mergeCell ref="B43:M43"/>
    <mergeCell ref="C36:M36"/>
    <mergeCell ref="P36:W36"/>
    <mergeCell ref="B37:M37"/>
    <mergeCell ref="C38:M38"/>
    <mergeCell ref="P38:W38"/>
    <mergeCell ref="P32:W32"/>
    <mergeCell ref="B33:M33"/>
    <mergeCell ref="C34:M34"/>
    <mergeCell ref="P34:W34"/>
    <mergeCell ref="P26:W26"/>
    <mergeCell ref="A29:W29"/>
    <mergeCell ref="A73:A80"/>
    <mergeCell ref="A53:A54"/>
    <mergeCell ref="B73:E80"/>
    <mergeCell ref="F81:H81"/>
    <mergeCell ref="F63:H63"/>
    <mergeCell ref="A55:A61"/>
    <mergeCell ref="B55:E61"/>
    <mergeCell ref="A62:A72"/>
    <mergeCell ref="B62:E72"/>
    <mergeCell ref="F58:H58"/>
    <mergeCell ref="F61:H61"/>
    <mergeCell ref="F62:H62"/>
    <mergeCell ref="F64:H64"/>
    <mergeCell ref="F69:H69"/>
    <mergeCell ref="A81:A88"/>
    <mergeCell ref="F78:H78"/>
    <mergeCell ref="F84:H84"/>
    <mergeCell ref="F85:H85"/>
    <mergeCell ref="F82:H82"/>
    <mergeCell ref="F83:H83"/>
    <mergeCell ref="F86:H86"/>
    <mergeCell ref="F87:H87"/>
    <mergeCell ref="F79:H79"/>
    <mergeCell ref="F80:H80"/>
    <mergeCell ref="U89:U90"/>
    <mergeCell ref="L89:P89"/>
    <mergeCell ref="L90:P90"/>
    <mergeCell ref="Q90:T90"/>
    <mergeCell ref="B81:E88"/>
    <mergeCell ref="F88:H88"/>
    <mergeCell ref="F77:H77"/>
    <mergeCell ref="F73:H73"/>
    <mergeCell ref="U53:U54"/>
    <mergeCell ref="J53:J54"/>
    <mergeCell ref="K53:K54"/>
    <mergeCell ref="L53:L54"/>
    <mergeCell ref="F76:H76"/>
    <mergeCell ref="F60:H60"/>
    <mergeCell ref="F68:H68"/>
    <mergeCell ref="F74:H74"/>
    <mergeCell ref="F75:H75"/>
    <mergeCell ref="F55:H55"/>
    <mergeCell ref="E90:K90"/>
    <mergeCell ref="F71:H71"/>
    <mergeCell ref="F70:H70"/>
    <mergeCell ref="F72:H72"/>
    <mergeCell ref="F59:H59"/>
    <mergeCell ref="B53:E54"/>
  </mergeCells>
  <pageMargins left="0.7" right="0.7" top="0.75" bottom="0.75" header="0.3" footer="0.3"/>
  <pageSetup paperSize="9" scale="50" fitToHeight="0" orientation="landscape" r:id="rId1"/>
  <rowBreaks count="1" manualBreakCount="1">
    <brk id="61" max="2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POA 2016 TIC</vt:lpstr>
      <vt:lpstr>'POA 2016 TIC'!Área_de_impresión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DireccionTI</dc:creator>
  <cp:lastModifiedBy>IDEAPAD</cp:lastModifiedBy>
  <cp:lastPrinted>2016-01-20T17:51:53Z</cp:lastPrinted>
  <dcterms:created xsi:type="dcterms:W3CDTF">2014-11-03T18:39:35Z</dcterms:created>
  <dcterms:modified xsi:type="dcterms:W3CDTF">2016-01-20T23:43:00Z</dcterms:modified>
</cp:coreProperties>
</file>