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os\DECLARACION IVES\"/>
    </mc:Choice>
  </mc:AlternateContent>
  <bookViews>
    <workbookView xWindow="0" yWindow="0" windowWidth="21600" windowHeight="8370"/>
  </bookViews>
  <sheets>
    <sheet name="Formulario" sheetId="1" r:id="rId1"/>
    <sheet name="Hoja1" sheetId="2" state="hidden" r:id="rId2"/>
    <sheet name="Hoja2" sheetId="3" state="hidden" r:id="rId3"/>
  </sheets>
  <functionGroups builtInGroupCount="18"/>
  <definedNames>
    <definedName name="_xlnm.Print_Area" localSheetId="0">Formulario!$A$1:$AK$31</definedName>
  </definedNames>
  <calcPr calcId="152511"/>
</workbook>
</file>

<file path=xl/calcChain.xml><?xml version="1.0" encoding="utf-8"?>
<calcChain xmlns="http://schemas.openxmlformats.org/spreadsheetml/2006/main">
  <c r="H13" i="2" l="1"/>
  <c r="H14" i="2"/>
  <c r="H15" i="2" s="1"/>
  <c r="L16" i="2"/>
  <c r="I13" i="2" l="1"/>
  <c r="I15" i="2"/>
  <c r="H16" i="2"/>
  <c r="Z19" i="1" l="1"/>
  <c r="M16" i="2"/>
  <c r="N16" i="2" l="1"/>
  <c r="H4" i="2"/>
  <c r="H5" i="2" s="1"/>
  <c r="H6" i="2" s="1"/>
  <c r="L2" i="2"/>
  <c r="D10" i="2" l="1"/>
  <c r="B19" i="1" l="1"/>
  <c r="AD31" i="1" l="1"/>
  <c r="D9" i="2" l="1"/>
  <c r="E5" i="2" s="1"/>
  <c r="E12" i="2"/>
  <c r="Z18" i="1"/>
  <c r="AF14" i="1" s="1"/>
  <c r="AF20" i="1" s="1"/>
  <c r="AF21" i="1"/>
  <c r="E11" i="2" l="1"/>
  <c r="E13" i="2" s="1"/>
  <c r="E14" i="2" s="1"/>
  <c r="AF22" i="1"/>
  <c r="AF23" i="1" s="1"/>
  <c r="L22" i="2"/>
</calcChain>
</file>

<file path=xl/sharedStrings.xml><?xml version="1.0" encoding="utf-8"?>
<sst xmlns="http://schemas.openxmlformats.org/spreadsheetml/2006/main" count="152" uniqueCount="135">
  <si>
    <t xml:space="preserve"> </t>
  </si>
  <si>
    <t>FORMULARIO 101</t>
  </si>
  <si>
    <t xml:space="preserve">   No.</t>
  </si>
  <si>
    <t xml:space="preserve"> Nº. DE FORMULARIO QUE SUSTITUYE</t>
  </si>
  <si>
    <t xml:space="preserve"> 200 IDENTIFICACIÓN DEL SUJETO PASIVO</t>
  </si>
  <si>
    <t xml:space="preserve"> RUC</t>
  </si>
  <si>
    <t xml:space="preserve"> RAZÓN O DENOMINACIÓN SOCIAL</t>
  </si>
  <si>
    <t>NOMBRE :</t>
  </si>
  <si>
    <t>DECLARACIÓN DEL IMPUESTO SOBRE EL VALOR ESPECULATIVO DE SUELO EN LA TRANSFERENCIA DE BIENES INMUEBLES</t>
  </si>
  <si>
    <t>NRO. TRAMITE DE TRANSFERENCIA</t>
  </si>
  <si>
    <t>CLAVE CATASTRAL</t>
  </si>
  <si>
    <t>DIRECCION:</t>
  </si>
  <si>
    <t xml:space="preserve">NRO. </t>
  </si>
  <si>
    <t xml:space="preserve">(-) Costo de Adquisición  </t>
  </si>
  <si>
    <t xml:space="preserve">       (+) Mejoras</t>
  </si>
  <si>
    <t xml:space="preserve">       (+) Valor CEM</t>
  </si>
  <si>
    <t>Factor de Ajuste*</t>
  </si>
  <si>
    <t xml:space="preserve">(-) Ganancia Adicional exenta  </t>
  </si>
  <si>
    <t xml:space="preserve">Ganancia extraordinaria gravada </t>
  </si>
  <si>
    <t xml:space="preserve">Impuesto a IVES </t>
  </si>
  <si>
    <t>FIRMA SUJETO PASIVO / REPRESENTANTE LEGAL</t>
  </si>
  <si>
    <t>NOTARIA</t>
  </si>
  <si>
    <t>TIPO DE TRANSFERENCIA DE DOMINIO</t>
  </si>
  <si>
    <t xml:space="preserve">FECHA DE  ADQUISICIÓN </t>
  </si>
  <si>
    <t>FECHA DE TRANSFERENCIA</t>
  </si>
  <si>
    <t xml:space="preserve">NÚMERO DE MESES TRANSCURRIDOS </t>
  </si>
  <si>
    <t>Valor de la Transferencia</t>
  </si>
  <si>
    <t>PRESTAMO HIPOTECARIO</t>
  </si>
  <si>
    <t xml:space="preserve">CON PRESTAMO </t>
  </si>
  <si>
    <t xml:space="preserve">SIN PRESTAMO </t>
  </si>
  <si>
    <t>INSTITUCION FINANCIERA QUE OTORGA EL CRÉDITO</t>
  </si>
  <si>
    <t xml:space="preserve">      Costo del Bien </t>
  </si>
  <si>
    <t>Nombre del Notario:</t>
  </si>
  <si>
    <r>
      <t xml:space="preserve">Valor Total Costo de Adquisición </t>
    </r>
    <r>
      <rPr>
        <sz val="9"/>
        <color indexed="8"/>
        <rFont val="Arial"/>
        <family val="2"/>
      </rPr>
      <t>(211+212+212+214)</t>
    </r>
  </si>
  <si>
    <t>Cédula de Identidad o No. de Pasaporte:</t>
  </si>
  <si>
    <t>RESOLUCIÓN N° 044-DFM-GT-2017</t>
  </si>
  <si>
    <t>Cálculo del IVES</t>
  </si>
  <si>
    <t>RBU</t>
  </si>
  <si>
    <t>TIPR</t>
  </si>
  <si>
    <t>Fecha 1</t>
  </si>
  <si>
    <t xml:space="preserve">febrero </t>
  </si>
  <si>
    <t>REF</t>
  </si>
  <si>
    <t>CONCEPTOS</t>
  </si>
  <si>
    <t>TIPO DE DATOS</t>
  </si>
  <si>
    <t>SUBTOTAL</t>
  </si>
  <si>
    <t>VALOR</t>
  </si>
  <si>
    <t>Fecha 2</t>
  </si>
  <si>
    <t>marzo</t>
  </si>
  <si>
    <t>A</t>
  </si>
  <si>
    <t>Valor de transferencia</t>
  </si>
  <si>
    <t>Dato a ingresar</t>
  </si>
  <si>
    <t>abril</t>
  </si>
  <si>
    <t>B</t>
  </si>
  <si>
    <t xml:space="preserve">mayo </t>
  </si>
  <si>
    <t>C</t>
  </si>
  <si>
    <t xml:space="preserve">       Costo del Bien </t>
  </si>
  <si>
    <t>n</t>
  </si>
  <si>
    <t xml:space="preserve">junio </t>
  </si>
  <si>
    <t>D</t>
  </si>
  <si>
    <t>julio</t>
  </si>
  <si>
    <t>E</t>
  </si>
  <si>
    <t>F</t>
  </si>
  <si>
    <t>Valor Total Costo de Adquisición (C+D+E)</t>
  </si>
  <si>
    <t>Sumatoria</t>
  </si>
  <si>
    <t>septiembre</t>
  </si>
  <si>
    <t>G</t>
  </si>
  <si>
    <t xml:space="preserve">                                  i: promedio de la tasa de interés pasiva referencial.     (n) número de meses transcurridos entre la fecha de adquisición y la fecha de transferencia /12</t>
  </si>
  <si>
    <t>H</t>
  </si>
  <si>
    <t xml:space="preserve">Base Imponible </t>
  </si>
  <si>
    <t>(A-B)</t>
  </si>
  <si>
    <t>I</t>
  </si>
  <si>
    <t>hasta 24 RBU</t>
  </si>
  <si>
    <t>J</t>
  </si>
  <si>
    <t>(H-I)</t>
  </si>
  <si>
    <t>K</t>
  </si>
  <si>
    <t>Apliar Tabla</t>
  </si>
  <si>
    <t>* Crear tabla para ingresar la tasa pasiva cada mes en el ejemplo son 12 meses transcurridos</t>
  </si>
  <si>
    <t>octubre</t>
  </si>
  <si>
    <t>noviembre</t>
  </si>
  <si>
    <t>diciembre</t>
  </si>
  <si>
    <r>
      <t xml:space="preserve">Base Imponible </t>
    </r>
    <r>
      <rPr>
        <sz val="9"/>
        <color indexed="8"/>
        <rFont val="Arial"/>
        <family val="2"/>
      </rPr>
      <t>(210-215)</t>
    </r>
  </si>
  <si>
    <t>ACCIONES Y DERECHOS Y OTROS CANTONES</t>
  </si>
  <si>
    <t>ADJUDICACIONES</t>
  </si>
  <si>
    <t>CESION DE AREAS</t>
  </si>
  <si>
    <t>CESION DE GANACIALES</t>
  </si>
  <si>
    <t>COMPRAVENTA</t>
  </si>
  <si>
    <t>COMPRAVENTA DE INTEGRACION</t>
  </si>
  <si>
    <t>COMPRAVENTA OTROS CANTONES</t>
  </si>
  <si>
    <t>DONACIONES</t>
  </si>
  <si>
    <t>DONACIONES OTROS CANTONES</t>
  </si>
  <si>
    <t>DONACIONES PADRE E HIJOS</t>
  </si>
  <si>
    <t>DONACIONES HERMANOS</t>
  </si>
  <si>
    <t>EXCEDENTES DE AREAS</t>
  </si>
  <si>
    <t>EXPROPIACIONES</t>
  </si>
  <si>
    <t>LEGALIZACION SOLO TERRENO</t>
  </si>
  <si>
    <t>LIQUIDACION SOCIEDAD CONYUGAL</t>
  </si>
  <si>
    <t>NUDA PROPIEDAD</t>
  </si>
  <si>
    <t>OTRAS TRANSFERENCIAS</t>
  </si>
  <si>
    <t>OTRAS TRANSFERENCIAS OTROS CANTONES</t>
  </si>
  <si>
    <t>PARTICIONES CON CUOTA</t>
  </si>
  <si>
    <t>PARTICIONES Y REFUNDICIONES</t>
  </si>
  <si>
    <t>PERMUTA</t>
  </si>
  <si>
    <t>PRESCRIPCION EXTRAORDINARIA</t>
  </si>
  <si>
    <t>REMATE PUBLICO</t>
  </si>
  <si>
    <t>USUFRUCTO</t>
  </si>
  <si>
    <t>USUFRUCTO OTROS CANTONES</t>
  </si>
  <si>
    <t>VENTA DE DERECHOS Y ACCIONES</t>
  </si>
  <si>
    <t>Direccion de la Notaria y Nro. telefónico:</t>
  </si>
  <si>
    <t>NOTARIOS</t>
  </si>
  <si>
    <t>AB. LEONARDO SUAREZ SERRANO</t>
  </si>
  <si>
    <t>DRA. SANDRA CASTILLO PAGUAY</t>
  </si>
  <si>
    <t>DR. DIEGO ANDRADE ARMAS</t>
  </si>
  <si>
    <t>DIRECCION</t>
  </si>
  <si>
    <t>DR. MARCO NICOLALDE MONTALVO</t>
  </si>
  <si>
    <t>DR. ARTURO TERÁN ALMEIDA</t>
  </si>
  <si>
    <t>DRA. MERCEDES KARINA TERAN FLORES</t>
  </si>
  <si>
    <t xml:space="preserve">DR. MARIO BRICEÑO SANCHEZ VINUEZA </t>
  </si>
  <si>
    <t>DR. LUIS ABDON GARRIDO MERA</t>
  </si>
  <si>
    <t>Sucre 5-12 y García Moreno. Telf. 2601166</t>
  </si>
  <si>
    <t>Sucre 6-24. Telf: 2950112</t>
  </si>
  <si>
    <t>Rocafuerte 4-33 y Grijalva. Telf. 2601850</t>
  </si>
  <si>
    <t>García Moreno 4-26 y Rocafuerte. Telf. 2643801</t>
  </si>
  <si>
    <t>Rocafuerte 4-74 y García Moreno. Telf. 2952185</t>
  </si>
  <si>
    <t>García Moreno 4-04 y Rocafuerte. Telf. 2601908</t>
  </si>
  <si>
    <t>Aurelio Mosquera y Rafael Troya. Telf. 5002724</t>
  </si>
  <si>
    <t>Olmedo 1-94 y Rafael Troya. Telf. 2605186</t>
  </si>
  <si>
    <t>SELECCIONE</t>
  </si>
  <si>
    <t>(-) Costo de Adquisición Ajustada</t>
  </si>
  <si>
    <t>enero</t>
  </si>
  <si>
    <t>agosto</t>
  </si>
  <si>
    <t>f1</t>
  </si>
  <si>
    <t>f2</t>
  </si>
  <si>
    <t>#meses</t>
  </si>
  <si>
    <t>FORMULAS FACTOR AJUSTE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</si>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</sst>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 * #,##0.00_ ;_ * \-#,##0.00_ ;_ * &quot;-&quot;??_ ;_ @_ "/>
    <numFmt numFmtId="166" formatCode="0.00000"/>
    <numFmt numFmtId="167" formatCode="0.0000"/>
    <numFmt numFmtId="168" formatCode="0.000000000"/>
    <numFmt numFmtId="169" formatCode="0.000000"/>
  </numFmts>
  <fonts count="14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53">
    <xf numFmtId="0" fontId="0" fillId="0" borderId="0" xfId="0"/>
    <xf numFmtId="0" fontId="8" fillId="0" borderId="0" xfId="0" applyFont="1"/>
    <xf numFmtId="0" fontId="7" fillId="0" borderId="0" xfId="0" applyFont="1"/>
    <xf numFmtId="0" fontId="0" fillId="3" borderId="0" xfId="0" applyFill="1"/>
    <xf numFmtId="0" fontId="0" fillId="4" borderId="0" xfId="0" applyFill="1"/>
    <xf numFmtId="14" fontId="0" fillId="0" borderId="0" xfId="0" applyNumberFormat="1"/>
    <xf numFmtId="0" fontId="7" fillId="0" borderId="1" xfId="0" applyFont="1" applyBorder="1" applyAlignment="1">
      <alignment horizontal="center"/>
    </xf>
    <xf numFmtId="0" fontId="0" fillId="5" borderId="0" xfId="0" applyFill="1"/>
    <xf numFmtId="0" fontId="0" fillId="0" borderId="1" xfId="0" applyBorder="1"/>
    <xf numFmtId="0" fontId="9" fillId="0" borderId="1" xfId="0" applyFont="1" applyBorder="1"/>
    <xf numFmtId="164" fontId="0" fillId="0" borderId="1" xfId="1" applyFont="1" applyBorder="1"/>
    <xf numFmtId="165" fontId="0" fillId="0" borderId="0" xfId="1" applyNumberFormat="1" applyFont="1" applyBorder="1"/>
    <xf numFmtId="0" fontId="10" fillId="0" borderId="1" xfId="0" applyFont="1" applyBorder="1"/>
    <xf numFmtId="0" fontId="0" fillId="6" borderId="0" xfId="0" applyFill="1"/>
    <xf numFmtId="1" fontId="0" fillId="0" borderId="0" xfId="0" applyNumberFormat="1"/>
    <xf numFmtId="0" fontId="9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Fill="1" applyBorder="1"/>
    <xf numFmtId="0" fontId="10" fillId="0" borderId="1" xfId="0" applyFont="1" applyFill="1" applyBorder="1"/>
    <xf numFmtId="164" fontId="7" fillId="0" borderId="1" xfId="1" applyFont="1" applyBorder="1"/>
    <xf numFmtId="0" fontId="11" fillId="0" borderId="0" xfId="0" applyFont="1"/>
    <xf numFmtId="2" fontId="0" fillId="0" borderId="0" xfId="0" applyNumberFormat="1"/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3" fillId="7" borderId="2" xfId="0" applyFont="1" applyFill="1" applyBorder="1" applyAlignment="1" applyProtection="1">
      <alignment horizontal="left" vertical="center" wrapText="1"/>
      <protection locked="0"/>
    </xf>
    <xf numFmtId="0" fontId="3" fillId="7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left" vertical="center"/>
    </xf>
    <xf numFmtId="0" fontId="3" fillId="7" borderId="2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vertical="center"/>
    </xf>
    <xf numFmtId="0" fontId="3" fillId="7" borderId="2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17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7" borderId="1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0" borderId="2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vertical="center"/>
    </xf>
    <xf numFmtId="0" fontId="2" fillId="8" borderId="24" xfId="0" applyFont="1" applyFill="1" applyBorder="1" applyAlignment="1" applyProtection="1">
      <alignment horizontal="center" vertical="center"/>
    </xf>
    <xf numFmtId="0" fontId="2" fillId="8" borderId="25" xfId="0" applyFont="1" applyFill="1" applyBorder="1" applyAlignment="1" applyProtection="1">
      <alignment horizontal="left" vertical="center"/>
    </xf>
    <xf numFmtId="0" fontId="2" fillId="8" borderId="26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6" fillId="0" borderId="0" xfId="0" applyFont="1"/>
    <xf numFmtId="164" fontId="0" fillId="0" borderId="1" xfId="1" applyNumberFormat="1" applyFont="1" applyBorder="1"/>
    <xf numFmtId="0" fontId="0" fillId="0" borderId="0" xfId="0" applyAlignment="1">
      <alignment wrapText="1"/>
    </xf>
    <xf numFmtId="167" fontId="0" fillId="0" borderId="0" xfId="0" applyNumberFormat="1"/>
    <xf numFmtId="14" fontId="2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/>
    <xf numFmtId="0" fontId="0" fillId="0" borderId="1" xfId="1" applyNumberFormat="1" applyFont="1" applyBorder="1"/>
    <xf numFmtId="168" fontId="0" fillId="0" borderId="0" xfId="0" applyNumberFormat="1"/>
    <xf numFmtId="166" fontId="0" fillId="0" borderId="0" xfId="0" applyNumberFormat="1"/>
    <xf numFmtId="0" fontId="0" fillId="11" borderId="0" xfId="0" applyNumberFormat="1" applyFill="1"/>
    <xf numFmtId="167" fontId="0" fillId="11" borderId="0" xfId="0" applyNumberFormat="1" applyFill="1"/>
    <xf numFmtId="2" fontId="2" fillId="9" borderId="79" xfId="0" applyNumberFormat="1" applyFont="1" applyFill="1" applyBorder="1" applyAlignment="1" applyProtection="1">
      <alignment horizontal="center" vertical="center"/>
    </xf>
    <xf numFmtId="2" fontId="2" fillId="9" borderId="35" xfId="0" applyNumberFormat="1" applyFont="1" applyFill="1" applyBorder="1" applyAlignment="1" applyProtection="1">
      <alignment horizontal="center" vertical="center"/>
    </xf>
    <xf numFmtId="2" fontId="2" fillId="9" borderId="36" xfId="0" applyNumberFormat="1" applyFont="1" applyFill="1" applyBorder="1" applyAlignment="1" applyProtection="1">
      <alignment horizontal="center" vertical="center"/>
    </xf>
    <xf numFmtId="2" fontId="2" fillId="9" borderId="78" xfId="0" applyNumberFormat="1" applyFont="1" applyFill="1" applyBorder="1" applyAlignment="1" applyProtection="1">
      <alignment horizontal="center" vertical="center"/>
    </xf>
    <xf numFmtId="2" fontId="2" fillId="9" borderId="27" xfId="0" applyNumberFormat="1" applyFont="1" applyFill="1" applyBorder="1" applyAlignment="1" applyProtection="1">
      <alignment horizontal="center" vertical="center"/>
    </xf>
    <xf numFmtId="2" fontId="2" fillId="9" borderId="37" xfId="0" applyNumberFormat="1" applyFont="1" applyFill="1" applyBorder="1" applyAlignment="1" applyProtection="1">
      <alignment horizontal="center" vertical="center"/>
    </xf>
    <xf numFmtId="2" fontId="2" fillId="0" borderId="35" xfId="0" applyNumberFormat="1" applyFont="1" applyBorder="1" applyAlignment="1" applyProtection="1">
      <alignment horizontal="right" vertical="center"/>
      <protection locked="0"/>
    </xf>
    <xf numFmtId="2" fontId="2" fillId="0" borderId="80" xfId="0" applyNumberFormat="1" applyFont="1" applyBorder="1" applyAlignment="1" applyProtection="1">
      <alignment horizontal="right" vertical="center"/>
      <protection locked="0"/>
    </xf>
    <xf numFmtId="2" fontId="2" fillId="0" borderId="27" xfId="0" applyNumberFormat="1" applyFont="1" applyBorder="1" applyAlignment="1" applyProtection="1">
      <alignment horizontal="right" vertical="center"/>
      <protection locked="0"/>
    </xf>
    <xf numFmtId="2" fontId="2" fillId="0" borderId="64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2" fontId="2" fillId="9" borderId="21" xfId="0" applyNumberFormat="1" applyFont="1" applyFill="1" applyBorder="1" applyAlignment="1" applyProtection="1">
      <alignment horizontal="right" vertical="center"/>
    </xf>
    <xf numFmtId="2" fontId="2" fillId="9" borderId="22" xfId="0" applyNumberFormat="1" applyFont="1" applyFill="1" applyBorder="1" applyAlignment="1" applyProtection="1">
      <alignment horizontal="right" vertical="center"/>
    </xf>
    <xf numFmtId="2" fontId="2" fillId="9" borderId="28" xfId="0" applyNumberFormat="1" applyFont="1" applyFill="1" applyBorder="1" applyAlignment="1" applyProtection="1">
      <alignment horizontal="right" vertical="center"/>
    </xf>
    <xf numFmtId="169" fontId="12" fillId="0" borderId="21" xfId="0" applyNumberFormat="1" applyFont="1" applyBorder="1" applyAlignment="1" applyProtection="1">
      <alignment vertical="center"/>
    </xf>
    <xf numFmtId="169" fontId="12" fillId="0" borderId="22" xfId="0" applyNumberFormat="1" applyFont="1" applyBorder="1" applyAlignment="1" applyProtection="1">
      <alignment vertical="center"/>
    </xf>
    <xf numFmtId="169" fontId="12" fillId="0" borderId="23" xfId="0" applyNumberFormat="1" applyFont="1" applyBorder="1" applyAlignment="1" applyProtection="1">
      <alignment vertical="center"/>
    </xf>
    <xf numFmtId="2" fontId="2" fillId="0" borderId="21" xfId="0" applyNumberFormat="1" applyFont="1" applyBorder="1" applyAlignment="1" applyProtection="1">
      <alignment horizontal="right" vertical="center"/>
    </xf>
    <xf numFmtId="2" fontId="2" fillId="0" borderId="22" xfId="0" applyNumberFormat="1" applyFont="1" applyBorder="1" applyAlignment="1" applyProtection="1">
      <alignment horizontal="right" vertical="center"/>
    </xf>
    <xf numFmtId="2" fontId="2" fillId="0" borderId="28" xfId="0" applyNumberFormat="1" applyFont="1" applyBorder="1" applyAlignment="1" applyProtection="1">
      <alignment horizontal="right" vertical="center"/>
    </xf>
    <xf numFmtId="2" fontId="2" fillId="9" borderId="21" xfId="0" applyNumberFormat="1" applyFont="1" applyFill="1" applyBorder="1" applyAlignment="1" applyProtection="1">
      <alignment horizontal="center" vertical="center"/>
    </xf>
    <xf numFmtId="2" fontId="2" fillId="9" borderId="22" xfId="0" applyNumberFormat="1" applyFont="1" applyFill="1" applyBorder="1" applyAlignment="1" applyProtection="1">
      <alignment horizontal="center" vertical="center"/>
    </xf>
    <xf numFmtId="2" fontId="2" fillId="9" borderId="28" xfId="0" applyNumberFormat="1" applyFont="1" applyFill="1" applyBorder="1" applyAlignment="1" applyProtection="1">
      <alignment horizontal="center" vertical="center"/>
    </xf>
    <xf numFmtId="2" fontId="3" fillId="0" borderId="21" xfId="0" applyNumberFormat="1" applyFont="1" applyBorder="1" applyAlignment="1" applyProtection="1">
      <alignment horizontal="right" vertical="center"/>
    </xf>
    <xf numFmtId="2" fontId="3" fillId="0" borderId="22" xfId="0" applyNumberFormat="1" applyFont="1" applyBorder="1" applyAlignment="1" applyProtection="1">
      <alignment horizontal="right" vertical="center"/>
    </xf>
    <xf numFmtId="2" fontId="3" fillId="0" borderId="28" xfId="0" applyNumberFormat="1" applyFont="1" applyBorder="1" applyAlignment="1" applyProtection="1">
      <alignment horizontal="right" vertical="center"/>
    </xf>
    <xf numFmtId="2" fontId="12" fillId="0" borderId="21" xfId="0" applyNumberFormat="1" applyFont="1" applyBorder="1" applyAlignment="1" applyProtection="1">
      <alignment vertical="center"/>
      <protection locked="0"/>
    </xf>
    <xf numFmtId="2" fontId="12" fillId="0" borderId="22" xfId="0" applyNumberFormat="1" applyFont="1" applyBorder="1" applyAlignment="1" applyProtection="1">
      <alignment vertical="center"/>
      <protection locked="0"/>
    </xf>
    <xf numFmtId="2" fontId="12" fillId="0" borderId="23" xfId="0" applyNumberFormat="1" applyFont="1" applyBorder="1" applyAlignment="1" applyProtection="1">
      <alignment vertical="center"/>
      <protection locked="0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13" fillId="0" borderId="23" xfId="0" applyFont="1" applyFill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/>
    </xf>
    <xf numFmtId="0" fontId="12" fillId="0" borderId="34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left" vertical="center"/>
    </xf>
    <xf numFmtId="0" fontId="12" fillId="0" borderId="23" xfId="0" applyFont="1" applyBorder="1" applyAlignment="1" applyProtection="1">
      <alignment horizontal="left" vertical="center"/>
    </xf>
    <xf numFmtId="2" fontId="13" fillId="0" borderId="21" xfId="0" applyNumberFormat="1" applyFont="1" applyBorder="1" applyAlignment="1" applyProtection="1">
      <alignment vertical="center"/>
    </xf>
    <xf numFmtId="2" fontId="13" fillId="0" borderId="22" xfId="0" applyNumberFormat="1" applyFont="1" applyBorder="1" applyAlignment="1" applyProtection="1">
      <alignment vertical="center"/>
    </xf>
    <xf numFmtId="2" fontId="13" fillId="0" borderId="23" xfId="0" applyNumberFormat="1" applyFont="1" applyBorder="1" applyAlignment="1" applyProtection="1">
      <alignment vertical="center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2" xfId="0" applyFont="1" applyFill="1" applyBorder="1" applyAlignment="1" applyProtection="1">
      <alignment horizontal="center" vertical="center" wrapText="1"/>
    </xf>
    <xf numFmtId="14" fontId="2" fillId="0" borderId="49" xfId="0" applyNumberFormat="1" applyFont="1" applyBorder="1" applyAlignment="1" applyProtection="1">
      <alignment horizontal="center" vertical="center"/>
      <protection locked="0"/>
    </xf>
    <xf numFmtId="14" fontId="2" fillId="0" borderId="27" xfId="0" applyNumberFormat="1" applyFont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horizontal="left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19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</xf>
    <xf numFmtId="0" fontId="13" fillId="0" borderId="22" xfId="0" applyFont="1" applyBorder="1" applyAlignment="1" applyProtection="1">
      <alignment horizontal="left" vertical="center"/>
    </xf>
    <xf numFmtId="0" fontId="13" fillId="0" borderId="23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2" fillId="7" borderId="38" xfId="0" applyFont="1" applyFill="1" applyBorder="1" applyAlignment="1" applyProtection="1">
      <alignment horizontal="center" vertical="center" wrapText="1"/>
    </xf>
    <xf numFmtId="0" fontId="2" fillId="7" borderId="39" xfId="0" applyNumberFormat="1" applyFont="1" applyFill="1" applyBorder="1" applyAlignment="1" applyProtection="1">
      <alignment horizontal="center" vertical="center"/>
    </xf>
    <xf numFmtId="0" fontId="2" fillId="7" borderId="40" xfId="0" applyNumberFormat="1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2" fontId="2" fillId="10" borderId="21" xfId="0" applyNumberFormat="1" applyFont="1" applyFill="1" applyBorder="1" applyAlignment="1" applyProtection="1">
      <alignment horizontal="center" vertical="center"/>
    </xf>
    <xf numFmtId="2" fontId="2" fillId="10" borderId="22" xfId="0" applyNumberFormat="1" applyFont="1" applyFill="1" applyBorder="1" applyAlignment="1" applyProtection="1">
      <alignment horizontal="center" vertical="center"/>
    </xf>
    <xf numFmtId="2" fontId="2" fillId="10" borderId="28" xfId="0" applyNumberFormat="1" applyFont="1" applyFill="1" applyBorder="1" applyAlignment="1" applyProtection="1">
      <alignment horizontal="center" vertical="center"/>
    </xf>
    <xf numFmtId="0" fontId="3" fillId="7" borderId="53" xfId="0" applyFont="1" applyFill="1" applyBorder="1" applyAlignment="1" applyProtection="1">
      <alignment horizontal="center" vertical="center" wrapText="1"/>
    </xf>
    <xf numFmtId="0" fontId="3" fillId="7" borderId="1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2" borderId="54" xfId="0" applyFont="1" applyFill="1" applyBorder="1" applyAlignment="1" applyProtection="1">
      <alignment horizontal="left" vertical="center"/>
    </xf>
    <xf numFmtId="0" fontId="2" fillId="2" borderId="55" xfId="0" applyFont="1" applyFill="1" applyBorder="1" applyAlignment="1" applyProtection="1">
      <alignment horizontal="left" vertical="center"/>
    </xf>
    <xf numFmtId="0" fontId="2" fillId="2" borderId="56" xfId="0" applyFont="1" applyFill="1" applyBorder="1" applyAlignment="1" applyProtection="1">
      <alignment horizontal="left" vertical="center"/>
    </xf>
    <xf numFmtId="0" fontId="2" fillId="7" borderId="54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 wrapText="1"/>
    </xf>
    <xf numFmtId="0" fontId="2" fillId="7" borderId="59" xfId="0" applyFont="1" applyFill="1" applyBorder="1" applyAlignment="1" applyProtection="1">
      <alignment horizontal="center" vertical="center" wrapText="1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74" xfId="0" applyFont="1" applyFill="1" applyBorder="1" applyAlignment="1" applyProtection="1">
      <alignment horizontal="center" vertical="center"/>
    </xf>
    <xf numFmtId="0" fontId="2" fillId="2" borderId="75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14" fontId="2" fillId="0" borderId="27" xfId="0" applyNumberFormat="1" applyFont="1" applyBorder="1" applyAlignment="1" applyProtection="1">
      <alignment horizontal="center" vertical="center"/>
    </xf>
    <xf numFmtId="14" fontId="2" fillId="0" borderId="50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left" vertical="center"/>
    </xf>
    <xf numFmtId="0" fontId="2" fillId="2" borderId="42" xfId="0" applyFont="1" applyFill="1" applyBorder="1" applyAlignment="1" applyProtection="1">
      <alignment horizontal="left" vertical="center"/>
    </xf>
    <xf numFmtId="0" fontId="2" fillId="2" borderId="73" xfId="0" applyFont="1" applyFill="1" applyBorder="1" applyAlignment="1" applyProtection="1">
      <alignment horizontal="left" vertical="center"/>
    </xf>
    <xf numFmtId="0" fontId="2" fillId="2" borderId="48" xfId="0" applyFont="1" applyFill="1" applyBorder="1" applyAlignment="1" applyProtection="1">
      <alignment horizontal="left" vertical="center"/>
    </xf>
    <xf numFmtId="0" fontId="2" fillId="2" borderId="74" xfId="0" applyFont="1" applyFill="1" applyBorder="1" applyAlignment="1" applyProtection="1">
      <alignment horizontal="left" vertical="center"/>
    </xf>
    <xf numFmtId="0" fontId="2" fillId="2" borderId="75" xfId="0" applyFont="1" applyFill="1" applyBorder="1" applyAlignment="1" applyProtection="1">
      <alignment horizontal="left" vertical="center"/>
    </xf>
    <xf numFmtId="0" fontId="2" fillId="0" borderId="68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</xf>
    <xf numFmtId="1" fontId="2" fillId="0" borderId="27" xfId="0" applyNumberFormat="1" applyFont="1" applyBorder="1" applyAlignment="1" applyProtection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</xf>
    <xf numFmtId="0" fontId="2" fillId="0" borderId="50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70" xfId="0" applyFont="1" applyBorder="1" applyAlignment="1" applyProtection="1">
      <alignment horizontal="left" vertical="center"/>
    </xf>
    <xf numFmtId="0" fontId="2" fillId="0" borderId="7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72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 applyProtection="1">
      <alignment horizontal="right" vertical="center"/>
    </xf>
    <xf numFmtId="164" fontId="2" fillId="0" borderId="22" xfId="0" applyNumberFormat="1" applyFont="1" applyBorder="1" applyAlignment="1" applyProtection="1">
      <alignment horizontal="right" vertical="center"/>
    </xf>
    <xf numFmtId="164" fontId="2" fillId="0" borderId="28" xfId="0" applyNumberFormat="1" applyFont="1" applyBorder="1" applyAlignment="1" applyProtection="1">
      <alignment horizontal="right" vertical="center"/>
    </xf>
    <xf numFmtId="39" fontId="3" fillId="0" borderId="21" xfId="0" applyNumberFormat="1" applyFont="1" applyBorder="1" applyAlignment="1" applyProtection="1">
      <alignment horizontal="right" vertical="center"/>
    </xf>
    <xf numFmtId="39" fontId="3" fillId="0" borderId="22" xfId="0" applyNumberFormat="1" applyFont="1" applyBorder="1" applyAlignment="1" applyProtection="1">
      <alignment horizontal="right" vertical="center"/>
    </xf>
    <xf numFmtId="39" fontId="3" fillId="0" borderId="28" xfId="0" applyNumberFormat="1" applyFont="1" applyBorder="1" applyAlignment="1" applyProtection="1">
      <alignment horizontal="right" vertical="center"/>
    </xf>
    <xf numFmtId="0" fontId="2" fillId="0" borderId="29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31" xfId="0" applyFont="1" applyFill="1" applyBorder="1" applyAlignment="1" applyProtection="1">
      <alignment horizontal="left" vertical="center"/>
    </xf>
    <xf numFmtId="0" fontId="2" fillId="8" borderId="32" xfId="0" applyFont="1" applyFill="1" applyBorder="1" applyAlignment="1" applyProtection="1">
      <alignment horizontal="left" vertical="center"/>
    </xf>
    <xf numFmtId="0" fontId="2" fillId="8" borderId="3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295275</xdr:rowOff>
    </xdr:to>
    <xdr:pic>
      <xdr:nvPicPr>
        <xdr:cNvPr id="179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32</xdr:col>
      <xdr:colOff>95250</xdr:colOff>
      <xdr:row>0</xdr:row>
      <xdr:rowOff>95251</xdr:rowOff>
    </xdr:from>
    <xdr:ext cx="1690688" cy="404812"/>
    <xdr:sp macro="" textlink="">
      <xdr:nvSpPr>
        <xdr:cNvPr id="2" name="1 CuadroTexto"/>
        <xdr:cNvSpPr txBox="1"/>
      </xdr:nvSpPr>
      <xdr:spPr>
        <a:xfrm>
          <a:off x="12156281" y="95251"/>
          <a:ext cx="1690688" cy="404812"/>
        </a:xfrm>
        <a:prstGeom prst="rect">
          <a:avLst/>
        </a:prstGeom>
        <a:solidFill>
          <a:schemeClr val="bg1"/>
        </a:solidFill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EC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5" tint="-0.249977111117893"/>
    <pageSetUpPr fitToPage="1"/>
  </sheetPr>
  <dimension ref="A1:AK310"/>
  <sheetViews>
    <sheetView showGridLines="0" tabSelected="1" topLeftCell="A4" zoomScale="80" zoomScaleNormal="80" workbookViewId="0">
      <selection activeCell="B17" sqref="B17:D17"/>
    </sheetView>
  </sheetViews>
  <sheetFormatPr baseColWidth="10" defaultColWidth="0" defaultRowHeight="0" customHeight="1" zeroHeight="1" x14ac:dyDescent="0.2"/>
  <cols>
    <col min="1" max="1" width="7.28515625" style="25" customWidth="1"/>
    <col min="2" max="2" width="12.5703125" style="25" customWidth="1"/>
    <col min="3" max="3" width="7.5703125" style="25" customWidth="1"/>
    <col min="4" max="5" width="5.28515625" style="25" customWidth="1"/>
    <col min="6" max="6" width="5.5703125" style="25" customWidth="1"/>
    <col min="7" max="8" width="5.140625" style="25" customWidth="1"/>
    <col min="9" max="9" width="6" style="25" customWidth="1"/>
    <col min="10" max="10" width="4.5703125" style="25" customWidth="1"/>
    <col min="11" max="14" width="5.140625" style="25" customWidth="1"/>
    <col min="15" max="15" width="3.28515625" style="25" customWidth="1"/>
    <col min="16" max="16" width="4.85546875" style="25" customWidth="1"/>
    <col min="17" max="18" width="5.140625" style="25" customWidth="1"/>
    <col min="19" max="19" width="6.42578125" style="25" customWidth="1"/>
    <col min="20" max="20" width="6.28515625" style="25" customWidth="1"/>
    <col min="21" max="21" width="5.7109375" style="25" customWidth="1"/>
    <col min="22" max="22" width="11.140625" style="25" customWidth="1"/>
    <col min="23" max="23" width="9" style="25" customWidth="1"/>
    <col min="24" max="24" width="2.85546875" style="25" customWidth="1"/>
    <col min="25" max="25" width="2.140625" style="25" customWidth="1"/>
    <col min="26" max="26" width="4.7109375" style="25" customWidth="1"/>
    <col min="27" max="27" width="5.140625" style="25" customWidth="1"/>
    <col min="28" max="28" width="4.42578125" style="25" customWidth="1"/>
    <col min="29" max="29" width="5.42578125" style="25" customWidth="1"/>
    <col min="30" max="30" width="4.5703125" style="25" customWidth="1"/>
    <col min="31" max="31" width="6.42578125" style="25" customWidth="1"/>
    <col min="32" max="32" width="4.85546875" style="25" customWidth="1"/>
    <col min="33" max="33" width="5" style="25" customWidth="1"/>
    <col min="34" max="36" width="5.140625" style="25" customWidth="1"/>
    <col min="37" max="37" width="7.7109375" style="25" customWidth="1"/>
    <col min="38" max="38" width="5" style="25" customWidth="1"/>
    <col min="39" max="16384" width="0" style="25" hidden="1"/>
  </cols>
  <sheetData>
    <row r="1" spans="1:37" ht="24" customHeight="1" thickBot="1" x14ac:dyDescent="0.25">
      <c r="A1" s="46"/>
      <c r="B1" s="47"/>
      <c r="C1" s="47" t="s">
        <v>0</v>
      </c>
      <c r="D1" s="47" t="s">
        <v>1</v>
      </c>
      <c r="E1" s="48"/>
      <c r="F1" s="49"/>
      <c r="G1" s="50"/>
      <c r="H1" s="50"/>
      <c r="I1" s="51"/>
      <c r="J1" s="179" t="s">
        <v>8</v>
      </c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80" t="s">
        <v>2</v>
      </c>
      <c r="AG1" s="180"/>
      <c r="AH1" s="22"/>
      <c r="AI1" s="23"/>
      <c r="AJ1" s="23"/>
      <c r="AK1" s="24"/>
    </row>
    <row r="2" spans="1:37" ht="24" customHeight="1" thickBot="1" x14ac:dyDescent="0.25">
      <c r="A2" s="52"/>
      <c r="B2" s="53"/>
      <c r="C2" s="53" t="s">
        <v>35</v>
      </c>
      <c r="D2" s="54"/>
      <c r="E2" s="55"/>
      <c r="F2" s="55"/>
      <c r="G2" s="55"/>
      <c r="H2" s="55"/>
      <c r="I2" s="56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80"/>
      <c r="AG2" s="180"/>
      <c r="AH2" s="26"/>
      <c r="AI2" s="27"/>
      <c r="AJ2" s="27"/>
      <c r="AK2" s="28"/>
    </row>
    <row r="3" spans="1:37" ht="24" customHeight="1" x14ac:dyDescent="0.2">
      <c r="A3" s="57"/>
      <c r="B3" s="58"/>
      <c r="C3" s="58"/>
      <c r="D3" s="58"/>
      <c r="E3" s="58"/>
      <c r="F3" s="58"/>
      <c r="G3" s="59"/>
      <c r="H3" s="59"/>
      <c r="I3" s="60"/>
      <c r="J3" s="61"/>
      <c r="K3" s="60"/>
      <c r="L3" s="60"/>
      <c r="M3" s="60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29"/>
      <c r="AG3" s="29"/>
      <c r="AH3" s="29"/>
      <c r="AI3" s="29"/>
      <c r="AJ3" s="29"/>
      <c r="AK3" s="30"/>
    </row>
    <row r="4" spans="1:37" ht="12" customHeight="1" x14ac:dyDescent="0.2">
      <c r="A4" s="111"/>
      <c r="B4" s="112"/>
      <c r="C4" s="112"/>
      <c r="D4" s="112"/>
      <c r="E4" s="112"/>
      <c r="F4" s="112"/>
      <c r="G4" s="64"/>
      <c r="H4" s="64"/>
      <c r="I4" s="64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64"/>
      <c r="X4" s="64"/>
      <c r="Y4" s="65">
        <v>104</v>
      </c>
      <c r="Z4" s="212" t="s">
        <v>3</v>
      </c>
      <c r="AA4" s="213"/>
      <c r="AB4" s="213"/>
      <c r="AC4" s="213"/>
      <c r="AD4" s="213"/>
      <c r="AE4" s="213"/>
      <c r="AF4" s="213"/>
      <c r="AG4" s="213"/>
      <c r="AH4" s="213"/>
      <c r="AI4" s="213"/>
      <c r="AJ4" s="214"/>
      <c r="AK4" s="32"/>
    </row>
    <row r="5" spans="1:37" ht="24" customHeight="1" x14ac:dyDescent="0.2">
      <c r="A5" s="111"/>
      <c r="B5" s="112"/>
      <c r="C5" s="112"/>
      <c r="D5" s="112"/>
      <c r="E5" s="112"/>
      <c r="F5" s="112"/>
      <c r="G5" s="66"/>
      <c r="H5" s="66"/>
      <c r="I5" s="66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64"/>
      <c r="X5" s="64"/>
      <c r="Y5" s="194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6"/>
      <c r="AK5" s="33"/>
    </row>
    <row r="6" spans="1:37" ht="12" customHeight="1" x14ac:dyDescent="0.2">
      <c r="A6" s="67"/>
      <c r="B6" s="64"/>
      <c r="C6" s="66"/>
      <c r="D6" s="66"/>
      <c r="E6" s="68"/>
      <c r="F6" s="68"/>
      <c r="G6" s="66"/>
      <c r="H6" s="66"/>
      <c r="I6" s="66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9"/>
      <c r="W6" s="69"/>
      <c r="X6" s="69"/>
      <c r="Y6" s="69"/>
      <c r="Z6" s="69"/>
      <c r="AA6" s="69"/>
      <c r="AB6" s="69"/>
      <c r="AC6" s="69"/>
      <c r="AD6" s="69"/>
      <c r="AE6" s="69"/>
      <c r="AF6" s="34"/>
      <c r="AG6" s="34"/>
      <c r="AH6" s="31"/>
      <c r="AI6" s="31"/>
      <c r="AJ6" s="31"/>
      <c r="AK6" s="33"/>
    </row>
    <row r="7" spans="1:37" ht="24" customHeight="1" x14ac:dyDescent="0.2">
      <c r="A7" s="70" t="s">
        <v>4</v>
      </c>
      <c r="B7" s="66"/>
      <c r="C7" s="66"/>
      <c r="D7" s="66"/>
      <c r="E7" s="66"/>
      <c r="F7" s="7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72"/>
      <c r="X7" s="72"/>
      <c r="Y7" s="73"/>
      <c r="Z7" s="64"/>
      <c r="AA7" s="68"/>
      <c r="AB7" s="68"/>
      <c r="AC7" s="68"/>
      <c r="AD7" s="68"/>
      <c r="AE7" s="68"/>
      <c r="AF7" s="31"/>
      <c r="AG7" s="31"/>
      <c r="AH7" s="31"/>
      <c r="AI7" s="31"/>
      <c r="AJ7" s="31"/>
      <c r="AK7" s="35"/>
    </row>
    <row r="8" spans="1:37" ht="12" customHeight="1" thickBot="1" x14ac:dyDescent="0.25">
      <c r="A8" s="170">
        <v>201</v>
      </c>
      <c r="B8" s="182" t="s">
        <v>5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4"/>
      <c r="O8" s="185">
        <v>202</v>
      </c>
      <c r="P8" s="186"/>
      <c r="Q8" s="183" t="s">
        <v>6</v>
      </c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  <c r="AE8" s="171">
        <v>203</v>
      </c>
      <c r="AF8" s="182" t="s">
        <v>9</v>
      </c>
      <c r="AG8" s="183"/>
      <c r="AH8" s="183"/>
      <c r="AI8" s="183"/>
      <c r="AJ8" s="183"/>
      <c r="AK8" s="211"/>
    </row>
    <row r="9" spans="1:37" ht="24" customHeight="1" thickBot="1" x14ac:dyDescent="0.25">
      <c r="A9" s="170"/>
      <c r="B9" s="36"/>
      <c r="C9" s="37"/>
      <c r="D9" s="37"/>
      <c r="E9" s="37"/>
      <c r="F9" s="37"/>
      <c r="G9" s="37"/>
      <c r="H9" s="37"/>
      <c r="I9" s="37"/>
      <c r="J9" s="37"/>
      <c r="K9" s="37"/>
      <c r="L9" s="37">
        <v>0</v>
      </c>
      <c r="M9" s="37">
        <v>0</v>
      </c>
      <c r="N9" s="37">
        <v>1</v>
      </c>
      <c r="O9" s="187"/>
      <c r="P9" s="188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90"/>
      <c r="AE9" s="171"/>
      <c r="AF9" s="191"/>
      <c r="AG9" s="192"/>
      <c r="AH9" s="192"/>
      <c r="AI9" s="192"/>
      <c r="AJ9" s="192"/>
      <c r="AK9" s="193"/>
    </row>
    <row r="10" spans="1:37" ht="12.75" customHeight="1" thickBot="1" x14ac:dyDescent="0.25">
      <c r="A10" s="170">
        <v>201</v>
      </c>
      <c r="B10" s="210" t="s">
        <v>10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2">
        <v>202</v>
      </c>
      <c r="V10" s="153"/>
      <c r="W10" s="156" t="s">
        <v>11</v>
      </c>
      <c r="X10" s="157"/>
      <c r="Y10" s="157"/>
      <c r="Z10" s="157"/>
      <c r="AA10" s="157"/>
      <c r="AB10" s="157"/>
      <c r="AC10" s="157"/>
      <c r="AD10" s="158"/>
      <c r="AE10" s="171">
        <v>203</v>
      </c>
      <c r="AF10" s="197" t="s">
        <v>12</v>
      </c>
      <c r="AG10" s="199"/>
      <c r="AH10" s="199"/>
      <c r="AI10" s="199"/>
      <c r="AJ10" s="199"/>
      <c r="AK10" s="200"/>
    </row>
    <row r="11" spans="1:37" s="42" customFormat="1" ht="16.5" customHeight="1" thickBot="1" x14ac:dyDescent="0.25">
      <c r="A11" s="170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173"/>
      <c r="P11" s="173"/>
      <c r="Q11" s="41"/>
      <c r="R11" s="41"/>
      <c r="S11" s="41"/>
      <c r="T11" s="41"/>
      <c r="U11" s="154"/>
      <c r="V11" s="155"/>
      <c r="W11" s="163"/>
      <c r="X11" s="164"/>
      <c r="Y11" s="164"/>
      <c r="Z11" s="164"/>
      <c r="AA11" s="164"/>
      <c r="AB11" s="164"/>
      <c r="AC11" s="164"/>
      <c r="AD11" s="165"/>
      <c r="AE11" s="172"/>
      <c r="AF11" s="198"/>
      <c r="AG11" s="164"/>
      <c r="AH11" s="164"/>
      <c r="AI11" s="164"/>
      <c r="AJ11" s="164"/>
      <c r="AK11" s="201"/>
    </row>
    <row r="12" spans="1:37" ht="14.25" customHeight="1" thickBot="1" x14ac:dyDescent="0.25">
      <c r="A12" s="170">
        <v>204</v>
      </c>
      <c r="B12" s="202" t="s">
        <v>22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209"/>
      <c r="O12" s="174">
        <v>210</v>
      </c>
      <c r="P12" s="175"/>
      <c r="Q12" s="135" t="s">
        <v>26</v>
      </c>
      <c r="R12" s="135"/>
      <c r="S12" s="135"/>
      <c r="T12" s="135"/>
      <c r="U12" s="135"/>
      <c r="V12" s="135"/>
      <c r="W12" s="135"/>
      <c r="X12" s="135"/>
      <c r="Y12" s="136"/>
      <c r="Z12" s="101"/>
      <c r="AA12" s="102"/>
      <c r="AB12" s="102"/>
      <c r="AC12" s="102"/>
      <c r="AD12" s="102"/>
      <c r="AE12" s="103"/>
      <c r="AF12" s="107"/>
      <c r="AG12" s="107"/>
      <c r="AH12" s="107"/>
      <c r="AI12" s="107"/>
      <c r="AJ12" s="107"/>
      <c r="AK12" s="108"/>
    </row>
    <row r="13" spans="1:37" ht="12.75" customHeight="1" thickBot="1" x14ac:dyDescent="0.25">
      <c r="A13" s="170"/>
      <c r="B13" s="145" t="s">
        <v>126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208"/>
      <c r="O13" s="174"/>
      <c r="P13" s="175"/>
      <c r="Q13" s="137"/>
      <c r="R13" s="137"/>
      <c r="S13" s="137"/>
      <c r="T13" s="137"/>
      <c r="U13" s="137"/>
      <c r="V13" s="137"/>
      <c r="W13" s="137"/>
      <c r="X13" s="137"/>
      <c r="Y13" s="138"/>
      <c r="Z13" s="104"/>
      <c r="AA13" s="105"/>
      <c r="AB13" s="105"/>
      <c r="AC13" s="105"/>
      <c r="AD13" s="105"/>
      <c r="AE13" s="106"/>
      <c r="AF13" s="109"/>
      <c r="AG13" s="109"/>
      <c r="AH13" s="109"/>
      <c r="AI13" s="109"/>
      <c r="AJ13" s="109"/>
      <c r="AK13" s="110"/>
    </row>
    <row r="14" spans="1:37" ht="24" customHeight="1" thickBot="1" x14ac:dyDescent="0.25">
      <c r="A14" s="170">
        <v>205</v>
      </c>
      <c r="B14" s="202" t="s">
        <v>24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203"/>
      <c r="O14" s="161">
        <v>211</v>
      </c>
      <c r="P14" s="161"/>
      <c r="Q14" s="166" t="s">
        <v>127</v>
      </c>
      <c r="R14" s="167"/>
      <c r="S14" s="167"/>
      <c r="T14" s="167"/>
      <c r="U14" s="167"/>
      <c r="V14" s="167"/>
      <c r="W14" s="167"/>
      <c r="X14" s="167"/>
      <c r="Y14" s="168"/>
      <c r="Z14" s="123"/>
      <c r="AA14" s="124"/>
      <c r="AB14" s="124"/>
      <c r="AC14" s="124"/>
      <c r="AD14" s="124"/>
      <c r="AE14" s="125"/>
      <c r="AF14" s="126">
        <f>IFERROR(+Z18*Z19,0)</f>
        <v>0</v>
      </c>
      <c r="AG14" s="127"/>
      <c r="AH14" s="127"/>
      <c r="AI14" s="127"/>
      <c r="AJ14" s="127"/>
      <c r="AK14" s="128"/>
    </row>
    <row r="15" spans="1:37" ht="24" customHeight="1" thickBot="1" x14ac:dyDescent="0.25">
      <c r="A15" s="170"/>
      <c r="B15" s="150"/>
      <c r="C15" s="151"/>
      <c r="D15" s="151"/>
      <c r="E15" s="204"/>
      <c r="F15" s="204"/>
      <c r="G15" s="204"/>
      <c r="H15" s="204"/>
      <c r="I15" s="204"/>
      <c r="J15" s="204"/>
      <c r="K15" s="204"/>
      <c r="L15" s="204"/>
      <c r="M15" s="204"/>
      <c r="N15" s="205"/>
      <c r="O15" s="161">
        <v>212</v>
      </c>
      <c r="P15" s="162"/>
      <c r="Q15" s="169" t="s">
        <v>31</v>
      </c>
      <c r="R15" s="140"/>
      <c r="S15" s="140"/>
      <c r="T15" s="140"/>
      <c r="U15" s="140"/>
      <c r="V15" s="140"/>
      <c r="W15" s="140"/>
      <c r="X15" s="140"/>
      <c r="Y15" s="141"/>
      <c r="Z15" s="129"/>
      <c r="AA15" s="130"/>
      <c r="AB15" s="130"/>
      <c r="AC15" s="130"/>
      <c r="AD15" s="130"/>
      <c r="AE15" s="131"/>
      <c r="AF15" s="114"/>
      <c r="AG15" s="115"/>
      <c r="AH15" s="115"/>
      <c r="AI15" s="115"/>
      <c r="AJ15" s="115"/>
      <c r="AK15" s="116"/>
    </row>
    <row r="16" spans="1:37" ht="24" customHeight="1" thickBot="1" x14ac:dyDescent="0.25">
      <c r="A16" s="170">
        <v>206</v>
      </c>
      <c r="B16" s="202" t="s">
        <v>23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203"/>
      <c r="O16" s="161">
        <v>213</v>
      </c>
      <c r="P16" s="162"/>
      <c r="Q16" s="169" t="s">
        <v>14</v>
      </c>
      <c r="R16" s="140"/>
      <c r="S16" s="140"/>
      <c r="T16" s="140"/>
      <c r="U16" s="140"/>
      <c r="V16" s="140"/>
      <c r="W16" s="140"/>
      <c r="X16" s="140"/>
      <c r="Y16" s="141"/>
      <c r="Z16" s="129"/>
      <c r="AA16" s="130"/>
      <c r="AB16" s="130"/>
      <c r="AC16" s="130"/>
      <c r="AD16" s="130"/>
      <c r="AE16" s="131"/>
      <c r="AF16" s="114"/>
      <c r="AG16" s="115"/>
      <c r="AH16" s="115"/>
      <c r="AI16" s="115"/>
      <c r="AJ16" s="115"/>
      <c r="AK16" s="116"/>
    </row>
    <row r="17" spans="1:37" ht="24" customHeight="1" thickBot="1" x14ac:dyDescent="0.25">
      <c r="A17" s="170"/>
      <c r="B17" s="150"/>
      <c r="C17" s="151"/>
      <c r="D17" s="151"/>
      <c r="E17" s="206"/>
      <c r="F17" s="206"/>
      <c r="G17" s="206"/>
      <c r="H17" s="206"/>
      <c r="I17" s="206"/>
      <c r="J17" s="206"/>
      <c r="K17" s="206"/>
      <c r="L17" s="206"/>
      <c r="M17" s="206"/>
      <c r="N17" s="207"/>
      <c r="O17" s="161">
        <v>214</v>
      </c>
      <c r="P17" s="161"/>
      <c r="Q17" s="139" t="s">
        <v>15</v>
      </c>
      <c r="R17" s="140"/>
      <c r="S17" s="140"/>
      <c r="T17" s="140"/>
      <c r="U17" s="140"/>
      <c r="V17" s="140"/>
      <c r="W17" s="140"/>
      <c r="X17" s="140"/>
      <c r="Y17" s="141"/>
      <c r="Z17" s="129"/>
      <c r="AA17" s="130"/>
      <c r="AB17" s="130"/>
      <c r="AC17" s="130"/>
      <c r="AD17" s="130"/>
      <c r="AE17" s="131"/>
      <c r="AF17" s="114"/>
      <c r="AG17" s="115"/>
      <c r="AH17" s="115"/>
      <c r="AI17" s="115"/>
      <c r="AJ17" s="115"/>
      <c r="AK17" s="116"/>
    </row>
    <row r="18" spans="1:37" ht="24" customHeight="1" thickBot="1" x14ac:dyDescent="0.25">
      <c r="A18" s="170">
        <v>207</v>
      </c>
      <c r="B18" s="202" t="s">
        <v>25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203"/>
      <c r="O18" s="161">
        <v>215</v>
      </c>
      <c r="P18" s="161"/>
      <c r="Q18" s="139" t="s">
        <v>33</v>
      </c>
      <c r="R18" s="140"/>
      <c r="S18" s="140"/>
      <c r="T18" s="140"/>
      <c r="U18" s="140"/>
      <c r="V18" s="140"/>
      <c r="W18" s="140"/>
      <c r="X18" s="140"/>
      <c r="Y18" s="141"/>
      <c r="Z18" s="142">
        <f>SUM(Z15:AE17)</f>
        <v>0</v>
      </c>
      <c r="AA18" s="143"/>
      <c r="AB18" s="143"/>
      <c r="AC18" s="143"/>
      <c r="AD18" s="143"/>
      <c r="AE18" s="144"/>
      <c r="AF18" s="114"/>
      <c r="AG18" s="115"/>
      <c r="AH18" s="115"/>
      <c r="AI18" s="115"/>
      <c r="AJ18" s="115"/>
      <c r="AK18" s="116"/>
    </row>
    <row r="19" spans="1:37" ht="24" customHeight="1" thickBot="1" x14ac:dyDescent="0.25">
      <c r="A19" s="170"/>
      <c r="B19" s="221">
        <f>IF(B15=0,0,Hoja1!H15)</f>
        <v>0</v>
      </c>
      <c r="C19" s="222"/>
      <c r="D19" s="222"/>
      <c r="E19" s="222"/>
      <c r="F19" s="222"/>
      <c r="G19" s="223"/>
      <c r="H19" s="223"/>
      <c r="I19" s="223"/>
      <c r="J19" s="223"/>
      <c r="K19" s="223"/>
      <c r="L19" s="223"/>
      <c r="M19" s="223"/>
      <c r="N19" s="224"/>
      <c r="O19" s="161">
        <v>216</v>
      </c>
      <c r="P19" s="161"/>
      <c r="Q19" s="139" t="s">
        <v>16</v>
      </c>
      <c r="R19" s="140"/>
      <c r="S19" s="140"/>
      <c r="T19" s="140"/>
      <c r="U19" s="140"/>
      <c r="V19" s="140"/>
      <c r="W19" s="140"/>
      <c r="X19" s="140"/>
      <c r="Y19" s="141"/>
      <c r="Z19" s="117">
        <f>TRUNC(ROUND(IF(B15=0,0,IFERROR((1+Hoja1!H16)^(Hoja1!H15/12),0)),5),5)</f>
        <v>0</v>
      </c>
      <c r="AA19" s="118"/>
      <c r="AB19" s="118"/>
      <c r="AC19" s="118"/>
      <c r="AD19" s="118"/>
      <c r="AE19" s="119"/>
      <c r="AF19" s="114"/>
      <c r="AG19" s="115"/>
      <c r="AH19" s="115"/>
      <c r="AI19" s="115"/>
      <c r="AJ19" s="115"/>
      <c r="AK19" s="116"/>
    </row>
    <row r="20" spans="1:37" ht="24" customHeight="1" thickBot="1" x14ac:dyDescent="0.25">
      <c r="A20" s="148">
        <v>208</v>
      </c>
      <c r="B20" s="225" t="s">
        <v>27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6"/>
      <c r="O20" s="161">
        <v>217</v>
      </c>
      <c r="P20" s="161"/>
      <c r="Q20" s="139" t="s">
        <v>80</v>
      </c>
      <c r="R20" s="140"/>
      <c r="S20" s="140"/>
      <c r="T20" s="140"/>
      <c r="U20" s="140"/>
      <c r="V20" s="140"/>
      <c r="W20" s="140"/>
      <c r="X20" s="140"/>
      <c r="Y20" s="141"/>
      <c r="Z20" s="123"/>
      <c r="AA20" s="124"/>
      <c r="AB20" s="124"/>
      <c r="AC20" s="124"/>
      <c r="AD20" s="124"/>
      <c r="AE20" s="125"/>
      <c r="AF20" s="120">
        <f>+AF12-AF14</f>
        <v>0</v>
      </c>
      <c r="AG20" s="121"/>
      <c r="AH20" s="121"/>
      <c r="AI20" s="121"/>
      <c r="AJ20" s="121"/>
      <c r="AK20" s="122"/>
    </row>
    <row r="21" spans="1:37" ht="27.75" customHeight="1" thickBot="1" x14ac:dyDescent="0.25">
      <c r="A21" s="149"/>
      <c r="B21" s="230" t="s">
        <v>28</v>
      </c>
      <c r="C21" s="231"/>
      <c r="D21" s="231"/>
      <c r="E21" s="232"/>
      <c r="F21" s="232"/>
      <c r="G21" s="233"/>
      <c r="H21" s="230" t="s">
        <v>29</v>
      </c>
      <c r="I21" s="231"/>
      <c r="J21" s="231"/>
      <c r="K21" s="231"/>
      <c r="L21" s="232"/>
      <c r="M21" s="232"/>
      <c r="N21" s="233"/>
      <c r="O21" s="161">
        <v>218</v>
      </c>
      <c r="P21" s="161"/>
      <c r="Q21" s="139" t="s">
        <v>17</v>
      </c>
      <c r="R21" s="140"/>
      <c r="S21" s="140"/>
      <c r="T21" s="140"/>
      <c r="U21" s="140"/>
      <c r="V21" s="140"/>
      <c r="W21" s="140"/>
      <c r="X21" s="140"/>
      <c r="Y21" s="141"/>
      <c r="Z21" s="123"/>
      <c r="AA21" s="124"/>
      <c r="AB21" s="124"/>
      <c r="AC21" s="124"/>
      <c r="AD21" s="124"/>
      <c r="AE21" s="125"/>
      <c r="AF21" s="120">
        <f>24*Hoja1!H1</f>
        <v>9264</v>
      </c>
      <c r="AG21" s="121"/>
      <c r="AH21" s="121"/>
      <c r="AI21" s="121"/>
      <c r="AJ21" s="121"/>
      <c r="AK21" s="122"/>
    </row>
    <row r="22" spans="1:37" ht="27.75" customHeight="1" x14ac:dyDescent="0.2">
      <c r="A22" s="159">
        <v>209</v>
      </c>
      <c r="B22" s="227" t="s">
        <v>30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161">
        <v>218</v>
      </c>
      <c r="P22" s="161"/>
      <c r="Q22" s="74" t="s">
        <v>18</v>
      </c>
      <c r="R22" s="75"/>
      <c r="S22" s="76"/>
      <c r="T22" s="76"/>
      <c r="U22" s="76"/>
      <c r="V22" s="76"/>
      <c r="W22" s="76"/>
      <c r="X22" s="76"/>
      <c r="Y22" s="77"/>
      <c r="Z22" s="123"/>
      <c r="AA22" s="124"/>
      <c r="AB22" s="124"/>
      <c r="AC22" s="124"/>
      <c r="AD22" s="124"/>
      <c r="AE22" s="125"/>
      <c r="AF22" s="234">
        <f>+AF20-AF21</f>
        <v>-9264</v>
      </c>
      <c r="AG22" s="235"/>
      <c r="AH22" s="235"/>
      <c r="AI22" s="235"/>
      <c r="AJ22" s="235"/>
      <c r="AK22" s="236"/>
    </row>
    <row r="23" spans="1:37" ht="24" customHeight="1" thickBot="1" x14ac:dyDescent="0.25">
      <c r="A23" s="160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  <c r="O23" s="161">
        <v>220</v>
      </c>
      <c r="P23" s="161"/>
      <c r="Q23" s="132" t="s">
        <v>19</v>
      </c>
      <c r="R23" s="133"/>
      <c r="S23" s="133"/>
      <c r="T23" s="133"/>
      <c r="U23" s="133"/>
      <c r="V23" s="133"/>
      <c r="W23" s="133"/>
      <c r="X23" s="133"/>
      <c r="Y23" s="134"/>
      <c r="Z23" s="176"/>
      <c r="AA23" s="177"/>
      <c r="AB23" s="177"/>
      <c r="AC23" s="177"/>
      <c r="AD23" s="177"/>
      <c r="AE23" s="178"/>
      <c r="AF23" s="237">
        <f>IF(AF22&lt;0,0,+AF22*75%)</f>
        <v>0</v>
      </c>
      <c r="AG23" s="238"/>
      <c r="AH23" s="238"/>
      <c r="AI23" s="238"/>
      <c r="AJ23" s="238"/>
      <c r="AK23" s="239"/>
    </row>
    <row r="24" spans="1:37" ht="24" customHeight="1" x14ac:dyDescent="0.2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/>
      <c r="P24" s="83"/>
      <c r="Q24" s="84"/>
      <c r="R24" s="84"/>
      <c r="S24" s="84"/>
      <c r="T24" s="84"/>
      <c r="U24" s="84"/>
      <c r="V24" s="84"/>
      <c r="W24" s="84"/>
      <c r="X24" s="84"/>
      <c r="Y24" s="84"/>
      <c r="Z24" s="85"/>
      <c r="AA24" s="85"/>
      <c r="AB24" s="85"/>
      <c r="AC24" s="85"/>
      <c r="AD24" s="85"/>
      <c r="AE24" s="85"/>
      <c r="AF24" s="250"/>
      <c r="AG24" s="250"/>
      <c r="AH24" s="250"/>
      <c r="AI24" s="250"/>
      <c r="AJ24" s="250"/>
      <c r="AK24" s="251"/>
    </row>
    <row r="25" spans="1:37" ht="24" customHeight="1" x14ac:dyDescent="0.2">
      <c r="A25" s="81"/>
      <c r="B25" s="82"/>
      <c r="C25" s="94"/>
      <c r="D25" s="82"/>
      <c r="E25" s="82"/>
      <c r="F25" s="94"/>
      <c r="G25" s="82"/>
      <c r="H25" s="82"/>
      <c r="I25" s="82"/>
      <c r="J25" s="82"/>
      <c r="K25" s="82"/>
      <c r="L25" s="82"/>
      <c r="M25" s="82"/>
      <c r="N25" s="82"/>
      <c r="O25" s="83"/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5"/>
      <c r="AA25" s="85"/>
      <c r="AB25" s="85"/>
      <c r="AC25" s="85"/>
      <c r="AD25" s="85"/>
      <c r="AE25" s="85"/>
      <c r="AF25" s="82"/>
      <c r="AG25" s="82"/>
      <c r="AH25" s="82"/>
      <c r="AI25" s="82"/>
      <c r="AJ25" s="82"/>
      <c r="AK25" s="86"/>
    </row>
    <row r="26" spans="1:37" ht="24" customHeight="1" x14ac:dyDescent="0.2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  <c r="P26" s="83"/>
      <c r="Q26" s="84"/>
      <c r="R26" s="84"/>
      <c r="S26" s="84"/>
      <c r="T26" s="84"/>
      <c r="U26" s="84"/>
      <c r="V26" s="84"/>
      <c r="W26" s="84"/>
      <c r="X26" s="84"/>
      <c r="Y26" s="84"/>
      <c r="Z26" s="85"/>
      <c r="AA26" s="85"/>
      <c r="AB26" s="85"/>
      <c r="AC26" s="85"/>
      <c r="AD26" s="85"/>
      <c r="AE26" s="85"/>
      <c r="AF26" s="82"/>
      <c r="AG26" s="82"/>
      <c r="AH26" s="82"/>
      <c r="AI26" s="82"/>
      <c r="AJ26" s="82"/>
      <c r="AK26" s="86"/>
    </row>
    <row r="27" spans="1:37" ht="24" customHeight="1" x14ac:dyDescent="0.2">
      <c r="A27" s="67"/>
      <c r="B27" s="69"/>
      <c r="C27" s="69"/>
      <c r="D27" s="63"/>
      <c r="E27" s="63"/>
      <c r="F27" s="63"/>
      <c r="G27" s="63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87"/>
    </row>
    <row r="28" spans="1:37" ht="24" customHeight="1" x14ac:dyDescent="0.2">
      <c r="A28" s="67"/>
      <c r="B28" s="88"/>
      <c r="C28" s="88"/>
      <c r="D28" s="63"/>
      <c r="E28" s="63"/>
      <c r="F28" s="63"/>
      <c r="G28" s="63"/>
      <c r="H28" s="88"/>
      <c r="I28" s="88"/>
      <c r="J28" s="88"/>
      <c r="K28" s="88"/>
      <c r="L28" s="88"/>
      <c r="M28" s="88"/>
      <c r="N28" s="89"/>
      <c r="O28" s="89"/>
      <c r="P28" s="89"/>
      <c r="Q28" s="89"/>
      <c r="R28" s="89"/>
      <c r="S28" s="89"/>
      <c r="T28" s="89"/>
      <c r="U28" s="89"/>
      <c r="V28" s="89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87"/>
    </row>
    <row r="29" spans="1:37" ht="24" customHeight="1" thickBot="1" x14ac:dyDescent="0.25">
      <c r="A29" s="111" t="s">
        <v>20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3"/>
    </row>
    <row r="30" spans="1:37" ht="24" customHeight="1" thickBot="1" x14ac:dyDescent="0.25">
      <c r="A30" s="243" t="s">
        <v>7</v>
      </c>
      <c r="B30" s="244"/>
      <c r="C30" s="245" t="s">
        <v>0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7"/>
      <c r="V30" s="79" t="s">
        <v>21</v>
      </c>
      <c r="W30" s="248" t="s">
        <v>32</v>
      </c>
      <c r="X30" s="249"/>
      <c r="Y30" s="249"/>
      <c r="Z30" s="249"/>
      <c r="AA30" s="219" t="s">
        <v>126</v>
      </c>
      <c r="AB30" s="219"/>
      <c r="AC30" s="219"/>
      <c r="AD30" s="219"/>
      <c r="AE30" s="219"/>
      <c r="AF30" s="219"/>
      <c r="AG30" s="219"/>
      <c r="AH30" s="219"/>
      <c r="AI30" s="219"/>
      <c r="AJ30" s="219"/>
      <c r="AK30" s="220"/>
    </row>
    <row r="31" spans="1:37" ht="24" customHeight="1" thickBot="1" x14ac:dyDescent="0.25">
      <c r="A31" s="78">
        <v>198</v>
      </c>
      <c r="B31" s="240" t="s">
        <v>34</v>
      </c>
      <c r="C31" s="241"/>
      <c r="D31" s="241"/>
      <c r="E31" s="241"/>
      <c r="F31" s="241"/>
      <c r="G31" s="241"/>
      <c r="H31" s="242"/>
      <c r="I31" s="43"/>
      <c r="J31" s="43"/>
      <c r="K31" s="43"/>
      <c r="L31" s="43"/>
      <c r="M31" s="43"/>
      <c r="N31" s="43"/>
      <c r="O31" s="43"/>
      <c r="P31" s="43"/>
      <c r="Q31" s="44"/>
      <c r="R31" s="43" t="s">
        <v>0</v>
      </c>
      <c r="S31" s="43"/>
      <c r="T31" s="43"/>
      <c r="U31" s="45"/>
      <c r="V31" s="80">
        <v>199</v>
      </c>
      <c r="W31" s="215" t="s">
        <v>107</v>
      </c>
      <c r="X31" s="216"/>
      <c r="Y31" s="216"/>
      <c r="Z31" s="216"/>
      <c r="AA31" s="216"/>
      <c r="AB31" s="216"/>
      <c r="AC31" s="216"/>
      <c r="AD31" s="217">
        <f>VLOOKUP(AA30,Hoja2!B$2:C$10,2,FALSE)</f>
        <v>0</v>
      </c>
      <c r="AE31" s="217"/>
      <c r="AF31" s="217"/>
      <c r="AG31" s="217"/>
      <c r="AH31" s="217"/>
      <c r="AI31" s="217"/>
      <c r="AJ31" s="217"/>
      <c r="AK31" s="218"/>
    </row>
    <row r="32" spans="1:37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</sheetData>
  <sheetProtection algorithmName="SHA-512" hashValue="b/xi/1vrQ+Z5qazS7RdKBG9aTxrgY350/3/pU3keyAGOmMQkYOLtqg5kYZyCuCTyV83x9QIJMSz279FlY0Hffg==" saltValue="PMn1/u/1oefbYqZZe1KeFQ==" spinCount="100000" sheet="1" objects="1" scenarios="1"/>
  <mergeCells count="104">
    <mergeCell ref="W31:AC31"/>
    <mergeCell ref="AD31:AK31"/>
    <mergeCell ref="AA30:AK30"/>
    <mergeCell ref="B19:F19"/>
    <mergeCell ref="G19:N19"/>
    <mergeCell ref="B20:N20"/>
    <mergeCell ref="B22:N22"/>
    <mergeCell ref="Q21:Y21"/>
    <mergeCell ref="Q19:Y19"/>
    <mergeCell ref="B21:D21"/>
    <mergeCell ref="H21:K21"/>
    <mergeCell ref="E21:G21"/>
    <mergeCell ref="L21:N21"/>
    <mergeCell ref="AF19:AK19"/>
    <mergeCell ref="AF22:AK22"/>
    <mergeCell ref="AF23:AK23"/>
    <mergeCell ref="B31:H31"/>
    <mergeCell ref="A30:B30"/>
    <mergeCell ref="C30:U30"/>
    <mergeCell ref="W30:Z30"/>
    <mergeCell ref="O23:P23"/>
    <mergeCell ref="AF24:AK24"/>
    <mergeCell ref="AF10:AF11"/>
    <mergeCell ref="AG10:AK11"/>
    <mergeCell ref="O16:P16"/>
    <mergeCell ref="O17:P17"/>
    <mergeCell ref="O18:P18"/>
    <mergeCell ref="A4:A5"/>
    <mergeCell ref="B4:B5"/>
    <mergeCell ref="C4:C5"/>
    <mergeCell ref="D4:D5"/>
    <mergeCell ref="E4:E5"/>
    <mergeCell ref="B18:N18"/>
    <mergeCell ref="E15:N15"/>
    <mergeCell ref="E17:N17"/>
    <mergeCell ref="A14:A15"/>
    <mergeCell ref="B13:N13"/>
    <mergeCell ref="A12:A13"/>
    <mergeCell ref="B14:N14"/>
    <mergeCell ref="B12:N12"/>
    <mergeCell ref="B16:N16"/>
    <mergeCell ref="B10:T10"/>
    <mergeCell ref="AF8:AK8"/>
    <mergeCell ref="Z4:AJ4"/>
    <mergeCell ref="F4:F5"/>
    <mergeCell ref="A8:A9"/>
    <mergeCell ref="J1:AE2"/>
    <mergeCell ref="AF1:AG2"/>
    <mergeCell ref="J4:V5"/>
    <mergeCell ref="AE8:AE9"/>
    <mergeCell ref="B8:N8"/>
    <mergeCell ref="Q8:AD8"/>
    <mergeCell ref="O8:P9"/>
    <mergeCell ref="Q9:AD9"/>
    <mergeCell ref="AF9:AK9"/>
    <mergeCell ref="Y5:AJ5"/>
    <mergeCell ref="U10:V11"/>
    <mergeCell ref="W10:AD10"/>
    <mergeCell ref="A22:A23"/>
    <mergeCell ref="O14:P14"/>
    <mergeCell ref="O15:P15"/>
    <mergeCell ref="O20:P20"/>
    <mergeCell ref="O21:P21"/>
    <mergeCell ref="O22:P22"/>
    <mergeCell ref="Q17:Y17"/>
    <mergeCell ref="W11:AD11"/>
    <mergeCell ref="B15:D15"/>
    <mergeCell ref="Z22:AE22"/>
    <mergeCell ref="Z20:AE20"/>
    <mergeCell ref="Q14:Y14"/>
    <mergeCell ref="Q15:Y15"/>
    <mergeCell ref="Q16:Y16"/>
    <mergeCell ref="A10:A11"/>
    <mergeCell ref="AE10:AE11"/>
    <mergeCell ref="O11:P11"/>
    <mergeCell ref="O19:P19"/>
    <mergeCell ref="O12:P13"/>
    <mergeCell ref="A16:A17"/>
    <mergeCell ref="A18:A19"/>
    <mergeCell ref="Z23:AE23"/>
    <mergeCell ref="Z12:AE13"/>
    <mergeCell ref="AF12:AK13"/>
    <mergeCell ref="A29:AK29"/>
    <mergeCell ref="AF18:AK18"/>
    <mergeCell ref="Z19:AE19"/>
    <mergeCell ref="AF20:AK20"/>
    <mergeCell ref="Z21:AE21"/>
    <mergeCell ref="AF21:AK21"/>
    <mergeCell ref="AF14:AK14"/>
    <mergeCell ref="Z15:AE15"/>
    <mergeCell ref="AF15:AK15"/>
    <mergeCell ref="Z16:AE16"/>
    <mergeCell ref="AF16:AK16"/>
    <mergeCell ref="Z17:AE17"/>
    <mergeCell ref="Q23:Y23"/>
    <mergeCell ref="Q12:Y13"/>
    <mergeCell ref="Q20:Y20"/>
    <mergeCell ref="Z14:AE14"/>
    <mergeCell ref="Z18:AE18"/>
    <mergeCell ref="B23:N23"/>
    <mergeCell ref="A20:A21"/>
    <mergeCell ref="Q18:Y18"/>
    <mergeCell ref="B17:D17"/>
    <mergeCell ref="AF17:AK17"/>
  </mergeCells>
  <printOptions horizontalCentered="1"/>
  <pageMargins left="0" right="0" top="0" bottom="0" header="0.31496062992125984" footer="0.31496062992125984"/>
  <pageSetup paperSize="9" scale="70" firstPageNumber="0" fitToHeight="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Hoja2!$A$2:$A$28</xm:f>
          </x14:formula1>
          <xm:sqref>B13:N13</xm:sqref>
        </x14:dataValidation>
        <x14:dataValidation type="list" allowBlank="1" showInputMessage="1" showErrorMessage="1">
          <x14:formula1>
            <xm:f>Hoja2!$B$2:$B$10</xm:f>
          </x14:formula1>
          <xm:sqref>AA30:AK30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23"/>
  <sheetViews>
    <sheetView topLeftCell="C1" workbookViewId="0">
      <selection activeCell="H16" sqref="H16"/>
    </sheetView>
  </sheetViews>
  <sheetFormatPr baseColWidth="10" defaultRowHeight="12.75" x14ac:dyDescent="0.2"/>
  <cols>
    <col min="1" max="1" width="4.7109375" customWidth="1"/>
    <col min="2" max="2" width="35" customWidth="1"/>
    <col min="3" max="3" width="29.28515625" bestFit="1" customWidth="1"/>
    <col min="4" max="4" width="16.7109375" bestFit="1" customWidth="1"/>
    <col min="5" max="5" width="11.140625" customWidth="1"/>
    <col min="7" max="7" width="15.140625" customWidth="1"/>
    <col min="8" max="8" width="12.5703125" bestFit="1" customWidth="1"/>
    <col min="9" max="9" width="12.28515625" bestFit="1" customWidth="1"/>
    <col min="12" max="12" width="11.42578125" style="95"/>
  </cols>
  <sheetData>
    <row r="1" spans="1:14" ht="18.75" x14ac:dyDescent="0.3">
      <c r="A1" s="1" t="s">
        <v>36</v>
      </c>
      <c r="B1" s="2"/>
      <c r="G1" s="3" t="s">
        <v>37</v>
      </c>
      <c r="H1" s="3">
        <v>386</v>
      </c>
      <c r="I1" t="s">
        <v>38</v>
      </c>
      <c r="J1">
        <v>1</v>
      </c>
      <c r="K1" t="s">
        <v>128</v>
      </c>
      <c r="L1" s="95">
        <v>7.5399999999999995E-2</v>
      </c>
      <c r="M1">
        <v>31</v>
      </c>
    </row>
    <row r="2" spans="1:14" x14ac:dyDescent="0.2">
      <c r="G2" s="4" t="s">
        <v>39</v>
      </c>
      <c r="H2" s="5">
        <v>42776</v>
      </c>
      <c r="J2">
        <v>2</v>
      </c>
      <c r="K2" t="s">
        <v>40</v>
      </c>
      <c r="L2" s="95">
        <f>+L1</f>
        <v>7.5399999999999995E-2</v>
      </c>
      <c r="M2">
        <v>28</v>
      </c>
    </row>
    <row r="3" spans="1:14" ht="15" x14ac:dyDescent="0.25">
      <c r="A3" s="6" t="s">
        <v>41</v>
      </c>
      <c r="B3" s="6" t="s">
        <v>42</v>
      </c>
      <c r="C3" s="6" t="s">
        <v>43</v>
      </c>
      <c r="D3" s="6" t="s">
        <v>44</v>
      </c>
      <c r="E3" s="6" t="s">
        <v>45</v>
      </c>
      <c r="G3" s="7" t="s">
        <v>46</v>
      </c>
      <c r="H3" s="5">
        <v>42993</v>
      </c>
      <c r="J3">
        <v>3</v>
      </c>
      <c r="K3" t="s">
        <v>47</v>
      </c>
      <c r="L3" s="93">
        <v>7.4999999999999997E-2</v>
      </c>
      <c r="M3">
        <v>31</v>
      </c>
    </row>
    <row r="4" spans="1:14" x14ac:dyDescent="0.2">
      <c r="A4" s="8" t="s">
        <v>48</v>
      </c>
      <c r="B4" s="9" t="s">
        <v>49</v>
      </c>
      <c r="C4" s="9" t="s">
        <v>50</v>
      </c>
      <c r="D4" s="10"/>
      <c r="E4" s="10">
        <v>43480.06</v>
      </c>
      <c r="H4" s="11">
        <f>+H3-H2</f>
        <v>217</v>
      </c>
      <c r="J4">
        <v>4</v>
      </c>
      <c r="K4" t="s">
        <v>51</v>
      </c>
      <c r="L4" s="95">
        <v>7.3800000000000004E-2</v>
      </c>
      <c r="M4">
        <v>30</v>
      </c>
    </row>
    <row r="5" spans="1:14" x14ac:dyDescent="0.2">
      <c r="A5" s="8" t="s">
        <v>52</v>
      </c>
      <c r="B5" s="12" t="s">
        <v>13</v>
      </c>
      <c r="C5" s="12"/>
      <c r="D5" s="10"/>
      <c r="E5" s="10">
        <f ca="1">+D9*D10</f>
        <v>41693.465692908692</v>
      </c>
      <c r="G5" s="13"/>
      <c r="H5" s="14">
        <f>+H4/N16</f>
        <v>6.5757575757575761</v>
      </c>
      <c r="J5">
        <v>5</v>
      </c>
      <c r="K5" t="s">
        <v>53</v>
      </c>
      <c r="L5" s="99">
        <v>7.2099999999999997E-2</v>
      </c>
      <c r="M5">
        <v>31</v>
      </c>
      <c r="N5" s="93"/>
    </row>
    <row r="6" spans="1:14" x14ac:dyDescent="0.2">
      <c r="A6" s="8" t="s">
        <v>54</v>
      </c>
      <c r="B6" s="9" t="s">
        <v>55</v>
      </c>
      <c r="C6" s="9" t="s">
        <v>50</v>
      </c>
      <c r="D6" s="10">
        <v>38648.94</v>
      </c>
      <c r="E6" s="10"/>
      <c r="G6" s="13" t="s">
        <v>56</v>
      </c>
      <c r="H6" s="95">
        <f>+H5/12</f>
        <v>0.54797979797979801</v>
      </c>
      <c r="J6">
        <v>6</v>
      </c>
      <c r="K6" t="s">
        <v>57</v>
      </c>
      <c r="L6" s="99">
        <v>7.1199999999999999E-2</v>
      </c>
      <c r="M6">
        <v>30</v>
      </c>
    </row>
    <row r="7" spans="1:14" x14ac:dyDescent="0.2">
      <c r="A7" s="8" t="s">
        <v>58</v>
      </c>
      <c r="B7" s="9" t="s">
        <v>14</v>
      </c>
      <c r="C7" s="9" t="s">
        <v>50</v>
      </c>
      <c r="D7" s="10"/>
      <c r="E7" s="10"/>
      <c r="J7">
        <v>7</v>
      </c>
      <c r="K7" t="s">
        <v>59</v>
      </c>
      <c r="L7" s="99">
        <v>7.1499999999999994E-2</v>
      </c>
      <c r="M7">
        <v>31</v>
      </c>
    </row>
    <row r="8" spans="1:14" x14ac:dyDescent="0.2">
      <c r="A8" s="8" t="s">
        <v>60</v>
      </c>
      <c r="B8" s="9" t="s">
        <v>15</v>
      </c>
      <c r="C8" s="9" t="s">
        <v>50</v>
      </c>
      <c r="D8" s="10"/>
      <c r="E8" s="10"/>
      <c r="J8">
        <v>8</v>
      </c>
      <c r="K8" t="s">
        <v>129</v>
      </c>
      <c r="L8" s="99">
        <v>7.1599999999999997E-2</v>
      </c>
      <c r="M8">
        <v>31</v>
      </c>
    </row>
    <row r="9" spans="1:14" x14ac:dyDescent="0.2">
      <c r="A9" s="8" t="s">
        <v>61</v>
      </c>
      <c r="B9" s="9" t="s">
        <v>62</v>
      </c>
      <c r="C9" s="9" t="s">
        <v>63</v>
      </c>
      <c r="D9" s="10">
        <f>SUM(D6:D8)</f>
        <v>38648.94</v>
      </c>
      <c r="E9" s="10"/>
      <c r="J9">
        <v>9</v>
      </c>
      <c r="K9" t="s">
        <v>64</v>
      </c>
      <c r="L9" s="100">
        <v>7.0999999999999994E-2</v>
      </c>
      <c r="M9">
        <v>30</v>
      </c>
    </row>
    <row r="10" spans="1:14" ht="63.75" x14ac:dyDescent="0.2">
      <c r="A10" s="8" t="s">
        <v>65</v>
      </c>
      <c r="B10" s="9" t="s">
        <v>16</v>
      </c>
      <c r="C10" s="15" t="s">
        <v>66</v>
      </c>
      <c r="D10" s="96">
        <f ca="1">(1+H16)^(H15/12)</f>
        <v>1.0787738471717125</v>
      </c>
      <c r="E10" s="10"/>
      <c r="J10">
        <v>10</v>
      </c>
      <c r="K10" t="s">
        <v>77</v>
      </c>
      <c r="L10" s="99">
        <v>7.1499999999999994E-2</v>
      </c>
      <c r="M10">
        <v>31</v>
      </c>
    </row>
    <row r="11" spans="1:14" x14ac:dyDescent="0.2">
      <c r="A11" s="8" t="s">
        <v>67</v>
      </c>
      <c r="B11" s="9" t="s">
        <v>68</v>
      </c>
      <c r="C11" s="9" t="s">
        <v>69</v>
      </c>
      <c r="D11" s="10"/>
      <c r="E11" s="91">
        <f ca="1">E4-E5</f>
        <v>1786.5943070913054</v>
      </c>
      <c r="G11" s="252" t="s">
        <v>133</v>
      </c>
      <c r="H11" s="252"/>
      <c r="I11" s="252"/>
      <c r="J11">
        <v>11</v>
      </c>
      <c r="K11" t="s">
        <v>78</v>
      </c>
      <c r="L11" s="95">
        <v>6.9699999999999998E-2</v>
      </c>
      <c r="M11">
        <v>30</v>
      </c>
    </row>
    <row r="12" spans="1:14" x14ac:dyDescent="0.2">
      <c r="A12" s="8" t="s">
        <v>70</v>
      </c>
      <c r="B12" s="9" t="s">
        <v>17</v>
      </c>
      <c r="C12" s="9" t="s">
        <v>71</v>
      </c>
      <c r="D12" s="10"/>
      <c r="E12" s="10">
        <f>24*H1</f>
        <v>9264</v>
      </c>
      <c r="J12">
        <v>12</v>
      </c>
      <c r="K12" t="s">
        <v>79</v>
      </c>
      <c r="L12" s="95">
        <v>7.0499999999999993E-2</v>
      </c>
      <c r="M12">
        <v>31</v>
      </c>
    </row>
    <row r="13" spans="1:14" x14ac:dyDescent="0.2">
      <c r="A13" s="8" t="s">
        <v>72</v>
      </c>
      <c r="B13" s="9" t="s">
        <v>18</v>
      </c>
      <c r="C13" s="9" t="s">
        <v>73</v>
      </c>
      <c r="D13" s="8"/>
      <c r="E13" s="16">
        <f ca="1">+E11-E12</f>
        <v>-7477.4056929086946</v>
      </c>
      <c r="G13" t="s">
        <v>130</v>
      </c>
      <c r="H13">
        <f>MONTH(Formulario!B17)</f>
        <v>1</v>
      </c>
      <c r="I13">
        <f>MATCH(H13,J1:J14,0)</f>
        <v>1</v>
      </c>
      <c r="J13">
        <v>13</v>
      </c>
      <c r="K13" t="s">
        <v>128</v>
      </c>
      <c r="L13" s="95">
        <v>7.3800000000000004E-2</v>
      </c>
      <c r="M13">
        <v>31</v>
      </c>
    </row>
    <row r="14" spans="1:14" ht="15" x14ac:dyDescent="0.25">
      <c r="A14" s="17" t="s">
        <v>74</v>
      </c>
      <c r="B14" s="18" t="s">
        <v>19</v>
      </c>
      <c r="C14" s="9" t="s">
        <v>75</v>
      </c>
      <c r="D14" s="8"/>
      <c r="E14" s="19">
        <f ca="1">+E13*75%</f>
        <v>-5608.054269681521</v>
      </c>
      <c r="G14" t="s">
        <v>131</v>
      </c>
      <c r="H14">
        <f>MONTH(Formulario!B15)</f>
        <v>1</v>
      </c>
      <c r="J14">
        <v>14</v>
      </c>
      <c r="K14" t="s">
        <v>40</v>
      </c>
      <c r="L14" s="93">
        <v>7.2700000000000001E-2</v>
      </c>
    </row>
    <row r="15" spans="1:14" x14ac:dyDescent="0.2">
      <c r="A15" s="20" t="s">
        <v>76</v>
      </c>
      <c r="G15" t="s">
        <v>132</v>
      </c>
      <c r="H15" s="14">
        <f>IF(H14&lt;=H13,12-H13+H14+1,12+H14)</f>
        <v>13</v>
      </c>
      <c r="I15" s="14">
        <f>I13+H15-1</f>
        <v>13</v>
      </c>
    </row>
    <row r="16" spans="1:14" x14ac:dyDescent="0.2">
      <c r="G16" t="s">
        <v>134</v>
      </c>
      <c r="H16" s="97">
        <f ca="1">SUM(INDIRECT("L"&amp;I13&amp;":L"&amp;I15))/H15</f>
        <v>7.2499999999999995E-2</v>
      </c>
      <c r="L16" s="98">
        <f>AVERAGE(L1:L14)</f>
        <v>7.2514285714285712E-2</v>
      </c>
      <c r="M16">
        <f>SUM(M1:M13)</f>
        <v>396</v>
      </c>
      <c r="N16">
        <f>+M16/12</f>
        <v>33</v>
      </c>
    </row>
    <row r="19" spans="4:12" x14ac:dyDescent="0.2">
      <c r="G19" s="95"/>
    </row>
    <row r="20" spans="4:12" x14ac:dyDescent="0.2">
      <c r="G20" s="14"/>
    </row>
    <row r="21" spans="4:12" x14ac:dyDescent="0.2">
      <c r="D21" s="95"/>
      <c r="E21" s="21"/>
      <c r="G21" s="95"/>
    </row>
    <row r="22" spans="4:12" x14ac:dyDescent="0.2">
      <c r="D22" s="95"/>
      <c r="G22" s="95"/>
      <c r="L22" s="95">
        <f ca="1">SUM(INDIRECT("L"&amp;H22&amp;":L"&amp;H23))</f>
        <v>0</v>
      </c>
    </row>
    <row r="23" spans="4:12" x14ac:dyDescent="0.2">
      <c r="H23" s="14"/>
    </row>
  </sheetData>
  <sheetProtection algorithmName="SHA-512" hashValue="QKgN4T4Edu99ff3K311NfsozQ/B7LkRrdUtLYcULIU1GsNQULOnJRMGIKFzWwCf7PKFZ6hM24p26m0sU5nFHXw==" saltValue="z8jZgZh+sLEnlgRi/P1jEQ==" spinCount="100000" sheet="1" objects="1" scenarios="1"/>
  <mergeCells count="1">
    <mergeCell ref="G11:I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8"/>
  <sheetViews>
    <sheetView workbookViewId="0">
      <selection activeCell="B13" sqref="B13"/>
    </sheetView>
  </sheetViews>
  <sheetFormatPr baseColWidth="10" defaultRowHeight="12.75" x14ac:dyDescent="0.2"/>
  <cols>
    <col min="1" max="1" width="44.5703125" customWidth="1"/>
    <col min="2" max="2" width="53.7109375" customWidth="1"/>
    <col min="3" max="3" width="34.140625" customWidth="1"/>
  </cols>
  <sheetData>
    <row r="1" spans="1:3" x14ac:dyDescent="0.2">
      <c r="A1" s="90" t="s">
        <v>22</v>
      </c>
      <c r="B1" s="90" t="s">
        <v>108</v>
      </c>
      <c r="C1" s="90" t="s">
        <v>112</v>
      </c>
    </row>
    <row r="2" spans="1:3" x14ac:dyDescent="0.2">
      <c r="A2" s="90" t="s">
        <v>126</v>
      </c>
      <c r="B2" s="90" t="s">
        <v>126</v>
      </c>
      <c r="C2" s="90"/>
    </row>
    <row r="3" spans="1:3" ht="25.5" x14ac:dyDescent="0.2">
      <c r="A3" t="s">
        <v>81</v>
      </c>
      <c r="B3" t="s">
        <v>113</v>
      </c>
      <c r="C3" s="92" t="s">
        <v>118</v>
      </c>
    </row>
    <row r="4" spans="1:3" ht="25.5" x14ac:dyDescent="0.2">
      <c r="A4" t="s">
        <v>82</v>
      </c>
      <c r="B4" t="s">
        <v>110</v>
      </c>
      <c r="C4" s="92" t="s">
        <v>120</v>
      </c>
    </row>
    <row r="5" spans="1:3" x14ac:dyDescent="0.2">
      <c r="A5" t="s">
        <v>83</v>
      </c>
      <c r="B5" t="s">
        <v>109</v>
      </c>
      <c r="C5" s="92" t="s">
        <v>119</v>
      </c>
    </row>
    <row r="6" spans="1:3" ht="25.5" x14ac:dyDescent="0.2">
      <c r="A6" t="s">
        <v>84</v>
      </c>
      <c r="B6" t="s">
        <v>111</v>
      </c>
      <c r="C6" s="92" t="s">
        <v>121</v>
      </c>
    </row>
    <row r="7" spans="1:3" ht="25.5" x14ac:dyDescent="0.2">
      <c r="A7" t="s">
        <v>85</v>
      </c>
      <c r="B7" t="s">
        <v>114</v>
      </c>
      <c r="C7" s="92" t="s">
        <v>122</v>
      </c>
    </row>
    <row r="8" spans="1:3" ht="25.5" x14ac:dyDescent="0.2">
      <c r="A8" t="s">
        <v>86</v>
      </c>
      <c r="B8" t="s">
        <v>115</v>
      </c>
      <c r="C8" s="92" t="s">
        <v>123</v>
      </c>
    </row>
    <row r="9" spans="1:3" ht="25.5" x14ac:dyDescent="0.2">
      <c r="A9" t="s">
        <v>87</v>
      </c>
      <c r="B9" t="s">
        <v>116</v>
      </c>
      <c r="C9" s="92" t="s">
        <v>124</v>
      </c>
    </row>
    <row r="10" spans="1:3" ht="25.5" x14ac:dyDescent="0.2">
      <c r="A10" t="s">
        <v>88</v>
      </c>
      <c r="B10" t="s">
        <v>117</v>
      </c>
      <c r="C10" s="92" t="s">
        <v>125</v>
      </c>
    </row>
    <row r="11" spans="1:3" x14ac:dyDescent="0.2">
      <c r="A11" t="s">
        <v>89</v>
      </c>
    </row>
    <row r="12" spans="1:3" x14ac:dyDescent="0.2">
      <c r="A12" t="s">
        <v>90</v>
      </c>
    </row>
    <row r="13" spans="1:3" x14ac:dyDescent="0.2">
      <c r="A13" t="s">
        <v>91</v>
      </c>
    </row>
    <row r="14" spans="1:3" x14ac:dyDescent="0.2">
      <c r="A14" t="s">
        <v>92</v>
      </c>
    </row>
    <row r="15" spans="1:3" x14ac:dyDescent="0.2">
      <c r="A15" t="s">
        <v>93</v>
      </c>
    </row>
    <row r="16" spans="1:3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Formulario</vt:lpstr>
      <vt:lpstr>Hoja1</vt:lpstr>
      <vt:lpstr>Hoja2</vt:lpstr>
      <vt:lpstr>Formulario!Área_de_impresión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 Yupangui, Ricardo</dc:creator>
  <cp:lastModifiedBy>Alexa</cp:lastModifiedBy>
  <cp:lastPrinted>2017-11-06T20:41:10Z</cp:lastPrinted>
  <dcterms:created xsi:type="dcterms:W3CDTF">2013-11-26T17:04:19Z</dcterms:created>
  <dcterms:modified xsi:type="dcterms:W3CDTF">2018-02-21T16:35:30Z</dcterms:modified>
</cp:coreProperties>
</file>